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10" windowHeight="8925" tabRatio="666" activeTab="6"/>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Area" localSheetId="1">'Balance Sheet'!$A$1:$E$59</definedName>
    <definedName name="_xlnm.Print_Area" localSheetId="4">'Cashflow'!$A$1:$G$63</definedName>
    <definedName name="_xlnm.Print_Area" localSheetId="2">'Consolidated IS'!$A$1:$I$44</definedName>
    <definedName name="_xlnm.Print_Area" localSheetId="5">'Notes A'!$A$1:$K$113</definedName>
    <definedName name="_xlnm.Print_Area" localSheetId="6">'Notes B'!$A$1:$J$133</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<sst xmlns="http://schemas.openxmlformats.org/spreadsheetml/2006/main" count="467" uniqueCount="330">
  <si>
    <t>The Group recorded a loss before tax of RM0.04 million for the current year quarter compared to the profit before tax ("PBT") of RM1.19 million in the preceding year corresponding quarter. Revenue for the current year quarter is RM10.70 million as compared to RM10.10 million in the preceding year corresponding quarter. There was an increase of approximately 5.90% in revenue for the current year quarter as compared to the preceding year corresponding quarter mainly due to higher sales achieved by the coil division of the Group. However, the Group recorded a loss mainly due to the lower revenue generated by the precision engineering division of the Group which commands higher margin and thus resulted in a loss incurred by the said division in the current year quarter.</t>
  </si>
  <si>
    <t>For the current quarter, the Group achieved a revenue of RM10.70 million as compared to RM12.92 million in the preceding quarter and a loss before tax of RM0.04 million for the current quarter as compared to PBT of RM0.64 million in the preceding quarter mainly due to lower sales achieved by the precision engineering division of the Group which commands higher margin.</t>
  </si>
  <si>
    <t>Trade receivables</t>
  </si>
  <si>
    <t>Other receivables, deposits and prepayments</t>
  </si>
  <si>
    <t>Trade payables</t>
  </si>
  <si>
    <t>Other payables and accruals</t>
  </si>
  <si>
    <t>Repayment of hire purchase obligations</t>
  </si>
  <si>
    <t>Repayment of term loans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</si>
  <si>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</si>
  <si>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</si>
  <si>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</si>
  <si>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</si>
  <si>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</si>
  <si>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</si>
  <si>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</si>
  <si>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</si>
  <si>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</si>
  <si>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</si>
  <si>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</si>
  <si>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</si>
  <si>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</si>
  <si>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</si>
  <si>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</si>
  <si>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</si>
  <si>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</si>
  <si>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</si>
  <si>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</si>
  <si>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</si>
  <si>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</si>
  <si>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</si>
  <si>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</si>
  <si>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</si>
  <si>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</si>
  <si>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</si>
  <si>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</si>
  <si>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</si>
  <si>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</si>
  <si>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</si>
  <si>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</si>
  <si>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</si>
  <si>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</si>
  <si>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</si>
  <si>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</si>
  <si>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</si>
  <si>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</si>
  <si>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Operating profit before working capital changes</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</si>
  <si>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</si>
  <si>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</si>
  <si>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</si>
  <si>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</si>
  <si>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</si>
  <si>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</si>
  <si>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</si>
  <si>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</si>
  <si>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</si>
  <si>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</si>
  <si>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</si>
  <si>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</si>
  <si>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</si>
  <si>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</si>
  <si>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</si>
  <si>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</si>
  <si>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</si>
  <si>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</si>
  <si>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</si>
  <si>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</si>
  <si>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</si>
  <si>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</si>
  <si>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</si>
  <si>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</si>
  <si>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</si>
  <si>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</si>
  <si>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</si>
  <si>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</si>
  <si>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</si>
  <si>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</si>
  <si>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</si>
  <si>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Contingent liabilities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</si>
  <si>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</si>
  <si>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</si>
  <si>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</si>
  <si>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</si>
  <si>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</si>
  <si>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</si>
  <si>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</si>
  <si>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</si>
  <si>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</si>
  <si>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</si>
  <si>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</si>
  <si>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</si>
  <si>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</si>
  <si>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</si>
  <si>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</si>
  <si>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</si>
  <si>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</si>
  <si>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</si>
  <si>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</si>
  <si>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</si>
  <si>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</si>
  <si>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</si>
  <si>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</si>
  <si>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</si>
  <si>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</si>
  <si>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</si>
  <si>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</si>
  <si>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</si>
  <si>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</si>
  <si>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</si>
  <si>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</si>
  <si>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</si>
  <si>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</si>
  <si>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</si>
  <si>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</si>
  <si>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</si>
  <si>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</si>
  <si>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</si>
  <si>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</si>
  <si>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</si>
  <si>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Tax expense</t>
  </si>
  <si>
    <t>Cost of sales</t>
  </si>
  <si>
    <t>Share</t>
  </si>
  <si>
    <t>Capital</t>
  </si>
  <si>
    <t>Premium</t>
  </si>
  <si>
    <t>Profits</t>
  </si>
  <si>
    <t>Retained</t>
  </si>
  <si>
    <t>Basic</t>
  </si>
  <si>
    <t>Note: For full text of the above announcement, please access the Bursa Malaysia website at www.bursamalaysia.com</t>
  </si>
  <si>
    <t>NET CURRENT ASSETS</t>
  </si>
  <si>
    <t>Net assets ("NA") per share (RM)</t>
  </si>
  <si>
    <t>Current tax assets</t>
  </si>
  <si>
    <t>NON-CURRENT ASSETS</t>
  </si>
  <si>
    <t>Property, plant and equipment</t>
  </si>
  <si>
    <t>Goodwill on consolidation</t>
  </si>
  <si>
    <t>NON-CURRENT LIABILITIES</t>
  </si>
  <si>
    <t>Net cash from operating activities</t>
  </si>
  <si>
    <t>Interest expense</t>
  </si>
  <si>
    <t>Prepaid lease payments</t>
  </si>
  <si>
    <t>SHAREHOLDERS' EQUITY</t>
  </si>
  <si>
    <t>Net cash used in investing activities</t>
  </si>
  <si>
    <t>Adjustments for:</t>
  </si>
  <si>
    <t>Interest received</t>
  </si>
  <si>
    <t>(Company No. 635804-H)</t>
  </si>
  <si>
    <t>MQ TECHNOLOGY BERHAD</t>
  </si>
  <si>
    <t>Diluted</t>
  </si>
  <si>
    <t>Finance cost</t>
  </si>
  <si>
    <t>Operating expenses</t>
  </si>
  <si>
    <t>Other income</t>
  </si>
  <si>
    <t>Gross profit</t>
  </si>
  <si>
    <t>Current tax liabilities</t>
  </si>
  <si>
    <t>Long term borrowings</t>
  </si>
  <si>
    <t>Current</t>
  </si>
  <si>
    <t>year</t>
  </si>
  <si>
    <t>quarter</t>
  </si>
  <si>
    <t>Preceding year</t>
  </si>
  <si>
    <t>corresponding</t>
  </si>
  <si>
    <t>to date</t>
  </si>
  <si>
    <t>period</t>
  </si>
  <si>
    <t>Tax based on results for the quarter/period:</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</si>
  <si>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</si>
  <si>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</si>
  <si>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</si>
  <si>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</si>
  <si>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</si>
  <si>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</si>
  <si>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Diluted</t>
  </si>
  <si>
    <t>DISCLOSURE REQUIREMENTS AS SET OUT IN APPENDIX 9B OF THE LISTING REQUIREMENTS OF BURSA MALAYSIA SECURITIES BERHAD FOR THE MESDAQ MARKET</t>
  </si>
  <si>
    <t>Proceeds from disposal of property, plant and equipment</t>
  </si>
  <si>
    <t>Save as disclosed in Note B8, there were no material events between the end of the reporting quarter and the date of this announcement.</t>
  </si>
  <si>
    <t>Total recognised income and expense</t>
  </si>
  <si>
    <t>Number of shares in issue as at beginning of period/year</t>
  </si>
  <si>
    <t>Weighted average number of shares in issue</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</si>
  <si>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</si>
  <si>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</si>
  <si>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</si>
  <si>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</si>
  <si>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</si>
  <si>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</si>
  <si>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</si>
  <si>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</si>
  <si>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</si>
  <si>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</si>
  <si>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</si>
  <si>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</si>
  <si>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 xml:space="preserve">Net assets per share attributable to ordinary equity holders of the parent (RM) </t>
  </si>
  <si>
    <t xml:space="preserve">Dividend per share (sen) </t>
  </si>
  <si>
    <t>At 1 January 2007</t>
  </si>
  <si>
    <t xml:space="preserve">Basic </t>
  </si>
  <si>
    <t>Proceeds from long-term loans</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</si>
  <si>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</si>
  <si>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</si>
  <si>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</si>
  <si>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</si>
  <si>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</si>
  <si>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</si>
  <si>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</si>
  <si>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</si>
  <si>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</si>
  <si>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</si>
  <si>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</si>
  <si>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</si>
  <si>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Effect of special issue of shares to bumiputera investors ("Special Issue")*</t>
  </si>
  <si>
    <t>Share issue expenses written-off</t>
  </si>
  <si>
    <t>Listing and share issue expenses paid</t>
  </si>
  <si>
    <t>Term deposits with licensed banks</t>
  </si>
  <si>
    <t>Short-term funds</t>
  </si>
  <si>
    <t>Cash generated from operations</t>
  </si>
  <si>
    <t>CASH FLOWS FROM OPERATING ACTIVITIES</t>
  </si>
  <si>
    <t>CASH FLOWS FROM INVESTING ACTIVITIES</t>
  </si>
  <si>
    <t>CASH FLOWS FROM FINANCING ACTIVITIES</t>
  </si>
  <si>
    <t>Net cash used in financing activities</t>
  </si>
  <si>
    <t>Effect of exchange rate changes</t>
  </si>
  <si>
    <t>UNAUDITED</t>
  </si>
  <si>
    <t>AUDITED</t>
  </si>
  <si>
    <t>AS AT</t>
  </si>
  <si>
    <t>CONDENSED CONSOLIDATED CASH FLOW STATEMENT</t>
  </si>
  <si>
    <t>Prospects for the forthcoming financial year</t>
  </si>
  <si>
    <t>Utilisation of proceeds from Special Issue</t>
  </si>
  <si>
    <t>Segment reporting (Cont'd)</t>
  </si>
  <si>
    <t>B15</t>
  </si>
  <si>
    <t>(Decrease)/Increase in payables</t>
  </si>
  <si>
    <t>Intended Timeframe</t>
  </si>
  <si>
    <t>for Utilisation</t>
  </si>
  <si>
    <t>Amount</t>
  </si>
  <si>
    <t>%</t>
  </si>
  <si>
    <t>Utilisation</t>
  </si>
  <si>
    <t>Within 6 months</t>
  </si>
  <si>
    <t>The remaining 67,453,000 Special Issue Shares and the issue price shall be announced when they are to be placed out later. On 4 October 2007, the SC has approved an extension of time of up to 12 October 2008 for MQ to complete the implementation of the Special Issue.</t>
  </si>
  <si>
    <t>At 1 January 2008</t>
  </si>
  <si>
    <t>Loss on disposal of property, plant and equipment</t>
  </si>
  <si>
    <t>There were no issuances, cancellations, repurchases, resale and repayment of debts and equity securities in the Company during the period under review.</t>
  </si>
  <si>
    <t>The Group did not revalue any of its property, plant and equipment during the period under review.</t>
  </si>
  <si>
    <t>There was no dividend paid during the current financial quarter.</t>
  </si>
  <si>
    <t>Purchase of plant, machinery and equipment</t>
  </si>
  <si>
    <t>Repayment of bank borrowings</t>
  </si>
  <si>
    <t>Working capital</t>
  </si>
  <si>
    <t>Within 12 months</t>
  </si>
  <si>
    <t>No dividend has been declared or paid by the Company in this financial quarter.</t>
  </si>
  <si>
    <t xml:space="preserve">  </t>
  </si>
  <si>
    <t xml:space="preserve">  number of days in the period.</t>
  </si>
  <si>
    <t>Effective Date</t>
  </si>
  <si>
    <t>FRS 107</t>
  </si>
  <si>
    <t>FRS 111</t>
  </si>
  <si>
    <t>FRS 112</t>
  </si>
  <si>
    <t>FRS 118</t>
  </si>
  <si>
    <t>FRS 120</t>
  </si>
  <si>
    <t>Cash Flow Statements</t>
  </si>
  <si>
    <t>Construction Contracts</t>
  </si>
  <si>
    <t>Income Taxes</t>
  </si>
  <si>
    <t>Accounting for Government Grants and Disclosure of Government Assistance</t>
  </si>
  <si>
    <t>Amendment fo FRS 121</t>
  </si>
  <si>
    <t>The Effects of Changes in Foreign Exchange Rates</t>
  </si>
  <si>
    <t>- Net Investment in a Foreign Operation</t>
  </si>
  <si>
    <t>FRS 134</t>
  </si>
  <si>
    <t>FRS 137</t>
  </si>
  <si>
    <t>Interim Financial Reporting</t>
  </si>
  <si>
    <t>Provisions, Contingent Liabilities and Contingent Assets</t>
  </si>
  <si>
    <t>IC Interpretation 1</t>
  </si>
  <si>
    <t>Changes in Existing Decommissioning, Restoration and Similar Instruments</t>
  </si>
  <si>
    <t>IC Interpretation 2</t>
  </si>
  <si>
    <t>Members' Shares in Co-operative Entities and Similar Instruments</t>
  </si>
  <si>
    <t xml:space="preserve">Rights to Interests arising from Decommissioning, Restoration and </t>
  </si>
  <si>
    <t>Environmental Rehabilitation Funds</t>
  </si>
  <si>
    <t>Liabilities arising from Participating in a Specific Market - Waste Electrical</t>
  </si>
  <si>
    <t>and Electronic Equipment</t>
  </si>
  <si>
    <t xml:space="preserve">Applying the Restatement Approach under FRS 129 Financial Reporting in </t>
  </si>
  <si>
    <t>Hyperinflationary Economies</t>
  </si>
  <si>
    <t>IC Interpretation 5</t>
  </si>
  <si>
    <t>IC Interpretation 6</t>
  </si>
  <si>
    <t>IC Interpretation 7</t>
  </si>
  <si>
    <t>IC Interpretation 8</t>
  </si>
  <si>
    <t>Scope of FRS 2</t>
  </si>
  <si>
    <t>1 July 2007</t>
  </si>
  <si>
    <t>The interim financial report has been prepared in accordance with the same accounting policies adopted in the annual financial statements for the year ended 31 December 2007 except for the adoption of the following new/revised FRS:</t>
  </si>
  <si>
    <t>The interim financial report should be read in conjunction with the audited financial statements for the year ended 31 December 2007. These explanatory notes attached to the interim financial report provide an explanation of events and transactions that are significant to an understanding of the changes in the financial position and performance of the Group since the year ended 31 December 2007.</t>
  </si>
  <si>
    <t>FRS 111, FRS 120, the amendment to FRS 121 and IC Interpretations 1, 2, 5, 6 and 7 are not applicable to the Group and the Company. FRS 139, Financial Instruments: Recognition and Measurement has been deferred to a date to be announced and has not been adopted by the Group. The adoption of the abovementioned FRSs do not have any significant financial impact on the results and the financial position of the Group.</t>
  </si>
  <si>
    <t>The auditors have expressed an unqualified opinion on the Company's statutory financial statements for the year ended 31 December 2007 in their report dated 24 March 2008.</t>
  </si>
  <si>
    <t>B16</t>
  </si>
  <si>
    <r>
      <t>(a)</t>
    </r>
    <r>
      <rPr>
        <b/>
        <sz val="10"/>
        <rFont val="Arial"/>
        <family val="2"/>
      </rPr>
      <t xml:space="preserve">Proposed </t>
    </r>
  </si>
  <si>
    <r>
      <t>(b)</t>
    </r>
    <r>
      <rPr>
        <b/>
        <sz val="10"/>
        <rFont val="Arial"/>
        <family val="2"/>
      </rPr>
      <t xml:space="preserve">Actual </t>
    </r>
  </si>
  <si>
    <r>
      <t>(c)</t>
    </r>
    <r>
      <rPr>
        <b/>
        <sz val="10"/>
        <rFont val="Arial"/>
        <family val="2"/>
      </rPr>
      <t>Deviation</t>
    </r>
  </si>
  <si>
    <r>
      <t>Estimated Expenses</t>
    </r>
    <r>
      <rPr>
        <i/>
        <vertAlign val="superscript"/>
        <sz val="10"/>
        <rFont val="Arial"/>
        <family val="2"/>
      </rPr>
      <t>(d)</t>
    </r>
  </si>
  <si>
    <t>(c)</t>
  </si>
  <si>
    <t>The utilisation of the gross proceeds arising from the Special Issue are as follows:</t>
  </si>
  <si>
    <t xml:space="preserve">The gross proceeds of approximately RM4.11 million is based on the first tranche of the Special Issue comprising 14,690,000 new Shares issued to identified Bumiputera investors approved by the MITI at the issue price of RM0.28 per Share. </t>
  </si>
  <si>
    <t>The deviation is mainly due to different basis for the proposed utilisation and actual utilisation as explained in Notes (a) and (b) above.</t>
  </si>
  <si>
    <r>
      <t>The Special Issue has been approved by MITI, the Securities Commission ("</t>
    </r>
    <r>
      <rPr>
        <b/>
        <sz val="10"/>
        <rFont val="Arial"/>
        <family val="2"/>
      </rPr>
      <t>SC</t>
    </r>
    <r>
      <rPr>
        <sz val="10"/>
        <rFont val="Arial"/>
        <family val="2"/>
      </rPr>
      <t xml:space="preserve">")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the MESDAQ Market of the Bursa Securities. The gross proceeds arising from the first tranche of the Special Issue are RM4,113,200 and the utilisation are disclosed as per Note B9.
</t>
    </r>
  </si>
  <si>
    <r>
      <t>The interim financial report is unaudited and has been prepared in accordance with the requirements of FRS 134, "Interim Financial Reporting", issued by the Malaysian Accounting Standards Board ("</t>
    </r>
    <r>
      <rPr>
        <b/>
        <sz val="10"/>
        <rFont val="Arial"/>
        <family val="2"/>
      </rPr>
      <t>MASB</t>
    </r>
    <r>
      <rPr>
        <sz val="10"/>
        <rFont val="Arial"/>
        <family val="2"/>
      </rPr>
      <t>") and the disclosure requirements as set out in Appendix 9B of the Listing Requirements of Bursa Malaysia Securities Berhad ("</t>
    </r>
    <r>
      <rPr>
        <b/>
        <sz val="10"/>
        <rFont val="Arial"/>
        <family val="2"/>
      </rPr>
      <t>Bursa Securities</t>
    </r>
    <r>
      <rPr>
        <sz val="10"/>
        <rFont val="Arial"/>
        <family val="2"/>
      </rPr>
      <t>") for the MESDAQ Market.</t>
    </r>
  </si>
  <si>
    <r>
      <t>On 21 August 2006, on behalf of the Board of Directors of MQ Technology Berhad ("</t>
    </r>
    <r>
      <rPr>
        <b/>
        <sz val="10"/>
        <rFont val="Arial"/>
        <family val="2"/>
      </rPr>
      <t>MQ</t>
    </r>
    <r>
      <rPr>
        <sz val="10"/>
        <rFont val="Arial"/>
        <family val="2"/>
      </rPr>
      <t>"), AmInvestment Bank Berhad had announced that MQ is proposing to undertake, amongst others, the proposed special issue of up to 82,143,000 new ordinary shares of RM0.10 each in the Company ("</t>
    </r>
    <r>
      <rPr>
        <b/>
        <sz val="10"/>
        <rFont val="Arial"/>
        <family val="2"/>
      </rPr>
      <t>Shares</t>
    </r>
    <r>
      <rPr>
        <sz val="10"/>
        <rFont val="Arial"/>
        <family val="2"/>
      </rPr>
      <t>") to Bumiputera investors to be approved by Ministry of International Trade and Industry ("</t>
    </r>
    <r>
      <rPr>
        <b/>
        <sz val="10"/>
        <rFont val="Arial"/>
        <family val="2"/>
      </rPr>
      <t>MITI</t>
    </r>
    <r>
      <rPr>
        <sz val="10"/>
        <rFont val="Arial"/>
        <family val="2"/>
      </rPr>
      <t>") at an issue price to be determined later after obtaining all relevant approvals ("</t>
    </r>
    <r>
      <rPr>
        <b/>
        <sz val="10"/>
        <rFont val="Arial"/>
        <family val="2"/>
      </rPr>
      <t>Special Issue</t>
    </r>
    <r>
      <rPr>
        <sz val="10"/>
        <rFont val="Arial"/>
        <family val="2"/>
      </rPr>
      <t xml:space="preserve">"). 
</t>
    </r>
  </si>
  <si>
    <r>
      <t>Extracted from the Circular to Shareholders of MQ dated 20 November 2006 ("</t>
    </r>
    <r>
      <rPr>
        <b/>
        <i/>
        <sz val="10"/>
        <rFont val="Arial"/>
        <family val="2"/>
      </rPr>
      <t>Circular</t>
    </r>
    <r>
      <rPr>
        <i/>
        <sz val="10"/>
        <rFont val="Arial"/>
        <family val="2"/>
      </rPr>
      <t>") in relation to the Special Issue of up to 82,143,000 new Shares to Bumiputera investors to be approved by the MITI with the gross proceeds of up to approximately RM18.89 million based on an indicative Special Issue price of RM0.23 per Share as disclosed in the Circular.</t>
    </r>
  </si>
  <si>
    <t>Any unutilised balance from the estimated expenses have been utilised for working capital.</t>
  </si>
  <si>
    <t>(d)</t>
  </si>
  <si>
    <t>Notes:-</t>
  </si>
  <si>
    <t xml:space="preserve">The Group did not provide any profit forecast/profit guarantee in any public documents for the financial year ending 31 December 2008. 
</t>
  </si>
  <si>
    <t>SUMMARY OF KEY FINANCIAL INFORMATION FOR THE QUARTER ENDED 30 JUNE 2008</t>
  </si>
  <si>
    <t>CONDENSED CONSOLIDATED BALANCE SHEET AS AT 30 JUNE 2008</t>
  </si>
  <si>
    <t>CONDENSED CONSOLIDATED INCOME STATEMENT FOR THE QUARTER ENDED 30 JUNE 2008</t>
  </si>
  <si>
    <t>FOR THE QUARTER ENDED 30 JUNE 2008</t>
  </si>
  <si>
    <t>Net (decrease)/increase in cash and cash equivalents</t>
  </si>
  <si>
    <t>Unrealised gain on foreign exchange</t>
  </si>
  <si>
    <t>Decrease in receivables</t>
  </si>
  <si>
    <t>QUARTERLY REPORT ON CONSOLIDATED RESULTS FOR THE QUARTER ENDED 30 JUNE 2008</t>
  </si>
  <si>
    <t>The Company has issued corporate guarantee to financial institutions for credit facilities granted to certain subsidiaries up to a total limit of approximately RM16,509,000 (2007 : RM17,832,000) of which RM7,148,000 (2007 : RM10,457,000) has been utilised as at the balance sheet date.</t>
  </si>
  <si>
    <t>Save as disclosed above, there were no other corporate proposals announced but not completed as at 21 August 2008  (being the latest practicable date which shall not be earlier than 7 days from the date of this announcement).</t>
  </si>
  <si>
    <t>The Group does not have any financial instruments with off balance sheet risk as at 21 August 2008 (being the latest practicable date which shall not be earlier than 7 days from the date of this announcement).</t>
  </si>
  <si>
    <t>There were no material litigations pending since the end of the previous financial year ended 31 December 2007 to 21 August 2008 (being the date not earlier than 7 days from the date of this announcement).</t>
  </si>
  <si>
    <t>The interim financial statements were authorised for issue by the Board of Directors on 27 August 2008.</t>
  </si>
  <si>
    <t>Period ended 30 June 2008</t>
  </si>
  <si>
    <t>Period ended 30 June 2007</t>
  </si>
  <si>
    <t>At 30 June 2008</t>
  </si>
  <si>
    <t>At 30 June 2007</t>
  </si>
  <si>
    <t>Special issue of shares to bumiputera</t>
  </si>
  <si>
    <t>Interim dividend of 0.6 sen per share *</t>
  </si>
  <si>
    <t>(Loss)/Profit before tax</t>
  </si>
  <si>
    <t xml:space="preserve">(Loss)/Profit after tax </t>
  </si>
  <si>
    <t>Net (loss)/profit for the period</t>
  </si>
  <si>
    <t>(Loss)/Earnings per share (sen) - Basic **</t>
  </si>
  <si>
    <t>** The Basic (Loss)/Earnings per share is computed based on the following:</t>
  </si>
  <si>
    <t>Net (loss)/profit for the period - RM</t>
  </si>
  <si>
    <t>(Loss)/Earnings per share (sen) - Basic</t>
  </si>
  <si>
    <t>* The effect of the Special Issue was weighted according to the number of days that these shares are in issue as a proportion of the total</t>
  </si>
  <si>
    <t>(Loss)/Profit after tax</t>
  </si>
  <si>
    <t>(Loss)/Earnings per share - (Sen)</t>
  </si>
  <si>
    <t>(Increase)/Decrease in inventories</t>
  </si>
  <si>
    <t>Proceeds from Special Issue</t>
  </si>
  <si>
    <t>Barring any unforeseen circumstances, the Board expects its business prospects for the financial year ending 31 December 2008 to be challenging.</t>
  </si>
  <si>
    <t>Net (loss)/profit attributable to shareholders (RM)</t>
  </si>
  <si>
    <t>Repayment of short term bank borrowings</t>
  </si>
  <si>
    <t>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 However, another subsidiary, QB Technology Sdn. Bhd. is a taxable entity and subject to a corporate tax rate at 26%.</t>
  </si>
  <si>
    <t>For the current year-to-date, the Group registered a revenue and PBT of RM23.62 million and RM0.60 million respectively as compared to the preceding year corresponding period of RM23.69 million and RM3.73 million respectively. The drop in revenue was mainly due to lower revenue recorded by the precision engineering division of the Group. However, the Group registered a much lower PBT as compared to the preceding year corresponding period mainly due to lower contribution by the precision engineering division  which commands higher margin as well as higher operating expenses incurred by the Group in the current year to date.</t>
  </si>
  <si>
    <t>The comparative figure for segment assets as at 30 June 2007 has been restated from RM65,388,414 to RM57,172,629 due to the exclusion of short term funds amounting to RM8,215,785 in order to conform with current period presentation.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</si>
</sst>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 numFmtId="187" formatCode="#,##0.0_);\(#,##0.0\)"/>
  </numFmts>
  <fonts count="19">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u val="single"/>
      <sz val="10"/>
      <name val="Arial"/>
      <family val="2"/>
    </font>
    <font>
      <sz val="9"/>
      <name val="Arial"/>
      <family val="2"/>
    </font>
    <font>
      <b/>
      <sz val="9"/>
      <name val="Arial"/>
      <family val="2"/>
    </font>
    <font>
      <sz val="10"/>
      <color indexed="48"/>
      <name val="Arial"/>
      <family val="2"/>
    </font>
    <font>
      <sz val="9"/>
      <color indexed="8"/>
      <name val="Arial"/>
      <family val="2"/>
    </font>
    <font>
      <i/>
      <vertAlign val="superscript"/>
      <sz val="10"/>
      <name val="Arial"/>
      <family val="2"/>
    </font>
    <font>
      <b/>
      <i/>
      <sz val="10"/>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304">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37" fontId="0" fillId="2" borderId="0" xfId="0" applyNumberFormat="1" applyFont="1" applyFill="1" applyBorder="1" applyAlignment="1">
      <alignment/>
    </xf>
    <xf numFmtId="0" fontId="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6" fillId="2" borderId="0" xfId="15"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6"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2" xfId="15" applyNumberFormat="1" applyFont="1" applyFill="1" applyBorder="1" applyAlignment="1">
      <alignment/>
    </xf>
    <xf numFmtId="164" fontId="0" fillId="2" borderId="3" xfId="15" applyNumberFormat="1" applyFont="1" applyFill="1" applyBorder="1" applyAlignment="1">
      <alignment/>
    </xf>
    <xf numFmtId="164" fontId="0" fillId="2" borderId="3" xfId="15" applyNumberFormat="1" applyFont="1" applyFill="1" applyBorder="1" applyAlignment="1">
      <alignment/>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0" fillId="2" borderId="0" xfId="0" applyFont="1" applyFill="1" applyAlignment="1">
      <alignment/>
    </xf>
    <xf numFmtId="43" fontId="0" fillId="2" borderId="8" xfId="15" applyFont="1" applyFill="1" applyBorder="1" applyAlignment="1">
      <alignment/>
    </xf>
    <xf numFmtId="43" fontId="0" fillId="2" borderId="1" xfId="15" applyFont="1" applyFill="1" applyBorder="1" applyAlignment="1">
      <alignment horizontal="center"/>
    </xf>
    <xf numFmtId="164" fontId="0" fillId="2" borderId="9" xfId="15" applyNumberFormat="1" applyFont="1" applyFill="1" applyBorder="1" applyAlignment="1">
      <alignment/>
    </xf>
    <xf numFmtId="164" fontId="0" fillId="2" borderId="6" xfId="15" applyNumberFormat="1" applyFont="1" applyFill="1" applyBorder="1" applyAlignment="1">
      <alignment/>
    </xf>
    <xf numFmtId="164" fontId="0" fillId="2" borderId="10" xfId="15" applyNumberFormat="1" applyFont="1" applyFill="1" applyBorder="1" applyAlignment="1">
      <alignment/>
    </xf>
    <xf numFmtId="164" fontId="0" fillId="2" borderId="8" xfId="15" applyNumberFormat="1" applyFont="1" applyFill="1" applyBorder="1" applyAlignment="1">
      <alignment/>
    </xf>
    <xf numFmtId="164" fontId="0" fillId="2" borderId="2" xfId="15" applyNumberFormat="1" applyFont="1" applyFill="1" applyBorder="1" applyAlignment="1">
      <alignment/>
    </xf>
    <xf numFmtId="164" fontId="0" fillId="2" borderId="6" xfId="15" applyNumberFormat="1" applyFont="1" applyFill="1" applyBorder="1" applyAlignment="1">
      <alignment/>
    </xf>
    <xf numFmtId="164" fontId="0" fillId="2" borderId="11" xfId="15" applyNumberFormat="1" applyFont="1" applyFill="1" applyBorder="1" applyAlignment="1">
      <alignment/>
    </xf>
    <xf numFmtId="0" fontId="0" fillId="2" borderId="0" xfId="0" applyFont="1" applyFill="1" applyAlignment="1">
      <alignment horizontal="center"/>
    </xf>
    <xf numFmtId="43" fontId="6" fillId="2" borderId="0" xfId="15" applyNumberFormat="1" applyFont="1" applyFill="1" applyBorder="1" applyAlignment="1">
      <alignment horizontal="right"/>
    </xf>
    <xf numFmtId="43" fontId="6" fillId="2" borderId="12" xfId="15" applyNumberFormat="1" applyFont="1" applyFill="1" applyBorder="1" applyAlignment="1">
      <alignment horizontal="right"/>
    </xf>
    <xf numFmtId="0" fontId="12"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9"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6"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12"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6" fillId="2" borderId="0" xfId="22" applyFont="1" applyFill="1" applyAlignment="1">
      <alignment horizontal="justify" vertical="top" wrapText="1"/>
      <protection/>
    </xf>
    <xf numFmtId="164" fontId="0" fillId="2" borderId="7" xfId="15" applyNumberFormat="1" applyFont="1" applyFill="1" applyBorder="1" applyAlignment="1">
      <alignment/>
    </xf>
    <xf numFmtId="164" fontId="0" fillId="2" borderId="13" xfId="15" applyNumberFormat="1" applyFont="1" applyFill="1" applyBorder="1" applyAlignment="1">
      <alignment horizontal="center"/>
    </xf>
    <xf numFmtId="164" fontId="0" fillId="2" borderId="13" xfId="15" applyNumberFormat="1" applyFont="1" applyFill="1" applyBorder="1" applyAlignment="1">
      <alignment/>
    </xf>
    <xf numFmtId="0" fontId="13" fillId="2" borderId="0" xfId="22" applyFont="1" applyFill="1" applyAlignment="1">
      <alignment horizontal="center"/>
      <protection/>
    </xf>
    <xf numFmtId="0" fontId="1" fillId="2" borderId="0" xfId="22" applyFont="1" applyFill="1" applyBorder="1">
      <alignment/>
      <protection/>
    </xf>
    <xf numFmtId="0" fontId="14" fillId="2" borderId="0" xfId="22" applyFont="1" applyFill="1" applyAlignment="1">
      <alignment horizontal="center"/>
      <protection/>
    </xf>
    <xf numFmtId="0" fontId="0" fillId="2" borderId="0" xfId="0" applyFill="1" applyAlignment="1">
      <alignment horizontal="justify" vertical="top"/>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164" fontId="0" fillId="2" borderId="7" xfId="0" applyNumberFormat="1" applyFont="1" applyFill="1" applyBorder="1" applyAlignment="1">
      <alignment/>
    </xf>
    <xf numFmtId="164" fontId="0" fillId="2" borderId="14" xfId="15" applyNumberFormat="1" applyFont="1" applyFill="1" applyBorder="1" applyAlignment="1">
      <alignment/>
    </xf>
    <xf numFmtId="164" fontId="0" fillId="2" borderId="15" xfId="15" applyNumberFormat="1" applyFont="1" applyFill="1" applyBorder="1" applyAlignment="1">
      <alignment/>
    </xf>
    <xf numFmtId="164" fontId="0" fillId="2" borderId="4" xfId="15" applyNumberFormat="1" applyFont="1" applyFill="1" applyBorder="1" applyAlignment="1">
      <alignment/>
    </xf>
    <xf numFmtId="164" fontId="0" fillId="0" borderId="11" xfId="15" applyNumberFormat="1" applyFont="1" applyFill="1" applyBorder="1" applyAlignment="1">
      <alignment/>
    </xf>
    <xf numFmtId="164" fontId="0" fillId="2" borderId="0" xfId="0" applyNumberFormat="1" applyFont="1" applyFill="1" applyAlignment="1">
      <alignment/>
    </xf>
    <xf numFmtId="164" fontId="0" fillId="2" borderId="3"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4" xfId="15" applyNumberFormat="1" applyFont="1" applyFill="1" applyBorder="1" applyAlignment="1">
      <alignment/>
    </xf>
    <xf numFmtId="164" fontId="0" fillId="2" borderId="1" xfId="15" applyNumberFormat="1" applyFont="1" applyFill="1" applyBorder="1" applyAlignment="1">
      <alignment/>
    </xf>
    <xf numFmtId="0" fontId="15" fillId="2" borderId="0" xfId="22" applyFont="1" applyFill="1" applyAlignment="1">
      <alignment horizontal="left" vertical="top"/>
      <protection/>
    </xf>
    <xf numFmtId="0" fontId="0" fillId="2" borderId="0" xfId="0" applyFont="1" applyFill="1" applyAlignment="1">
      <alignment/>
    </xf>
    <xf numFmtId="0" fontId="0" fillId="2" borderId="0" xfId="22" applyFont="1" applyFill="1" applyAlignment="1">
      <alignment horizontal="justify" vertical="top" wrapText="1"/>
      <protection/>
    </xf>
    <xf numFmtId="0" fontId="16" fillId="2" borderId="0" xfId="0" applyFont="1" applyFill="1" applyBorder="1" applyAlignment="1">
      <alignment/>
    </xf>
    <xf numFmtId="0" fontId="16"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6" xfId="15" applyNumberFormat="1" applyFont="1" applyFill="1" applyBorder="1" applyAlignment="1">
      <alignment/>
    </xf>
    <xf numFmtId="43" fontId="0" fillId="2" borderId="14" xfId="15" applyFont="1" applyFill="1" applyBorder="1" applyAlignment="1">
      <alignment/>
    </xf>
    <xf numFmtId="43" fontId="0" fillId="2" borderId="15" xfId="15" applyFont="1" applyFill="1" applyBorder="1" applyAlignment="1">
      <alignment/>
    </xf>
    <xf numFmtId="43" fontId="0" fillId="2" borderId="1" xfId="15" applyFont="1" applyFill="1" applyBorder="1" applyAlignment="1">
      <alignment/>
    </xf>
    <xf numFmtId="43" fontId="0" fillId="2" borderId="13" xfId="15" applyFont="1" applyFill="1" applyBorder="1" applyAlignment="1">
      <alignment/>
    </xf>
    <xf numFmtId="164" fontId="0" fillId="2" borderId="0" xfId="0" applyNumberFormat="1" applyFont="1" applyFill="1" applyAlignment="1">
      <alignment/>
    </xf>
    <xf numFmtId="43" fontId="0" fillId="2" borderId="13" xfId="15" applyNumberFormat="1" applyFont="1" applyFill="1" applyBorder="1" applyAlignment="1">
      <alignment/>
    </xf>
    <xf numFmtId="164" fontId="0" fillId="2" borderId="0" xfId="15" applyNumberFormat="1" applyFont="1" applyFill="1" applyBorder="1" applyAlignment="1">
      <alignment horizontal="center"/>
    </xf>
    <xf numFmtId="164" fontId="0" fillId="2" borderId="11"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17" xfId="15" applyNumberFormat="1" applyFont="1" applyFill="1" applyBorder="1" applyAlignment="1">
      <alignment/>
    </xf>
    <xf numFmtId="164" fontId="0" fillId="2" borderId="18" xfId="15" applyNumberFormat="1" applyFont="1" applyFill="1" applyBorder="1" applyAlignment="1">
      <alignment/>
    </xf>
    <xf numFmtId="164" fontId="0" fillId="2" borderId="19"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2" xfId="15" applyNumberFormat="1" applyFont="1" applyFill="1" applyBorder="1" applyAlignment="1">
      <alignment/>
    </xf>
    <xf numFmtId="164" fontId="0" fillId="2" borderId="0" xfId="15" applyNumberFormat="1" applyFont="1" applyFill="1" applyBorder="1" applyAlignment="1">
      <alignment/>
    </xf>
    <xf numFmtId="164" fontId="0" fillId="2" borderId="3"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15" fontId="1" fillId="0" borderId="0" xfId="0" applyNumberFormat="1" applyFont="1" applyFill="1" applyAlignment="1" quotePrefix="1">
      <alignment horizontal="center"/>
    </xf>
    <xf numFmtId="166" fontId="0" fillId="2" borderId="0" xfId="15" applyNumberFormat="1" applyFont="1" applyFill="1" applyAlignment="1">
      <alignment/>
    </xf>
    <xf numFmtId="164" fontId="0" fillId="2" borderId="4" xfId="15" applyNumberFormat="1" applyFont="1" applyFill="1" applyBorder="1" applyAlignment="1">
      <alignment/>
    </xf>
    <xf numFmtId="164" fontId="0" fillId="2" borderId="0" xfId="15" applyNumberFormat="1" applyFont="1" applyFill="1" applyAlignment="1" quotePrefix="1">
      <alignment horizontal="center"/>
    </xf>
    <xf numFmtId="164" fontId="0" fillId="2" borderId="1" xfId="15" applyNumberFormat="1" applyFont="1" applyFill="1" applyBorder="1" applyAlignment="1" quotePrefix="1">
      <alignment horizontal="center"/>
    </xf>
    <xf numFmtId="164" fontId="0" fillId="2" borderId="7" xfId="0" applyNumberFormat="1" applyFill="1" applyBorder="1" applyAlignment="1">
      <alignment/>
    </xf>
    <xf numFmtId="164" fontId="0" fillId="2" borderId="0" xfId="15" applyNumberFormat="1" applyFont="1" applyFill="1" applyBorder="1" applyAlignment="1">
      <alignment horizontal="center"/>
    </xf>
    <xf numFmtId="164" fontId="0" fillId="2" borderId="1" xfId="15" applyNumberFormat="1" applyFont="1" applyFill="1" applyBorder="1" applyAlignment="1">
      <alignment/>
    </xf>
    <xf numFmtId="164" fontId="0" fillId="2" borderId="13" xfId="0" applyNumberFormat="1" applyFill="1" applyBorder="1" applyAlignment="1">
      <alignment/>
    </xf>
    <xf numFmtId="43" fontId="0" fillId="2" borderId="0" xfId="15" applyFont="1" applyFill="1" applyAlignment="1">
      <alignment/>
    </xf>
    <xf numFmtId="164" fontId="0" fillId="0" borderId="2" xfId="15" applyNumberFormat="1" applyFont="1" applyFill="1" applyBorder="1" applyAlignment="1">
      <alignment/>
    </xf>
    <xf numFmtId="0" fontId="11" fillId="2" borderId="0" xfId="0" applyFont="1" applyFill="1" applyAlignment="1">
      <alignment horizontal="center"/>
    </xf>
    <xf numFmtId="43" fontId="0" fillId="2" borderId="0" xfId="15" applyFont="1" applyFill="1" applyBorder="1" applyAlignment="1">
      <alignment/>
    </xf>
    <xf numFmtId="0" fontId="11" fillId="2" borderId="0" xfId="0" applyFont="1" applyFill="1" applyAlignment="1">
      <alignment/>
    </xf>
    <xf numFmtId="0" fontId="0" fillId="0" borderId="0" xfId="0" applyFont="1" applyAlignment="1">
      <alignment/>
    </xf>
    <xf numFmtId="0" fontId="8" fillId="2" borderId="0" xfId="0" applyFont="1" applyFill="1" applyAlignment="1">
      <alignment horizontal="center"/>
    </xf>
    <xf numFmtId="0" fontId="1" fillId="2" borderId="0" xfId="22" applyFont="1" applyFill="1" applyAlignment="1">
      <alignment horizontal="left" vertical="top"/>
      <protection/>
    </xf>
    <xf numFmtId="0" fontId="0" fillId="2" borderId="0" xfId="22" applyFont="1" applyFill="1" applyAlignment="1">
      <alignment horizontal="left" vertical="top"/>
      <protection/>
    </xf>
    <xf numFmtId="3" fontId="13" fillId="2" borderId="0" xfId="15" applyNumberFormat="1" applyFont="1" applyFill="1" applyBorder="1" applyAlignment="1">
      <alignment horizontal="center"/>
    </xf>
    <xf numFmtId="3" fontId="13" fillId="2" borderId="0" xfId="15" applyNumberFormat="1" applyFont="1" applyFill="1" applyBorder="1" applyAlignment="1">
      <alignment/>
    </xf>
    <xf numFmtId="164" fontId="13" fillId="2" borderId="0" xfId="15" applyNumberFormat="1" applyFont="1" applyFill="1" applyBorder="1" applyAlignment="1">
      <alignment horizontal="center"/>
    </xf>
    <xf numFmtId="0" fontId="13" fillId="2" borderId="0" xfId="0" applyFont="1" applyFill="1" applyAlignment="1">
      <alignment/>
    </xf>
    <xf numFmtId="3" fontId="13" fillId="2" borderId="0" xfId="0" applyNumberFormat="1" applyFont="1" applyFill="1" applyAlignment="1">
      <alignment/>
    </xf>
    <xf numFmtId="0" fontId="13" fillId="2" borderId="0" xfId="0" applyFont="1" applyFill="1" applyAlignment="1">
      <alignment horizontal="center"/>
    </xf>
    <xf numFmtId="168" fontId="13" fillId="2" borderId="0" xfId="23" applyNumberFormat="1" applyFont="1" applyFill="1" applyBorder="1" applyAlignment="1">
      <alignment horizontal="center"/>
    </xf>
    <xf numFmtId="0" fontId="0" fillId="2" borderId="0" xfId="22" applyNumberFormat="1" applyFont="1" applyFill="1" applyAlignment="1">
      <alignment horizontal="justify" vertical="top" wrapText="1"/>
      <protection/>
    </xf>
    <xf numFmtId="168" fontId="0" fillId="2" borderId="0" xfId="23" applyNumberFormat="1" applyFont="1" applyFill="1" applyBorder="1" applyAlignment="1">
      <alignment horizontal="center"/>
    </xf>
    <xf numFmtId="0" fontId="0" fillId="2" borderId="0" xfId="0" applyFont="1" applyFill="1" applyAlignment="1">
      <alignment horizontal="justify" vertical="top" wrapText="1"/>
    </xf>
    <xf numFmtId="0" fontId="1" fillId="2" borderId="0" xfId="0" applyFont="1" applyFill="1" applyBorder="1" applyAlignment="1">
      <alignment horizontal="center"/>
    </xf>
    <xf numFmtId="41" fontId="1" fillId="2" borderId="0" xfId="0" applyNumberFormat="1"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0" fontId="0" fillId="2" borderId="0" xfId="0" applyNumberFormat="1" applyFont="1" applyFill="1" applyAlignment="1">
      <alignment horizontal="justify" vertical="top" wrapText="1"/>
    </xf>
    <xf numFmtId="0" fontId="0" fillId="2" borderId="0" xfId="0" applyFont="1" applyFill="1" applyBorder="1" applyAlignment="1">
      <alignment/>
    </xf>
    <xf numFmtId="0" fontId="0" fillId="2" borderId="0" xfId="0" applyFont="1" applyFill="1" applyBorder="1" applyAlignment="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right"/>
    </xf>
    <xf numFmtId="43" fontId="0" fillId="2" borderId="13" xfId="15" applyNumberFormat="1" applyFont="1" applyFill="1" applyBorder="1" applyAlignment="1">
      <alignment horizontal="right"/>
    </xf>
    <xf numFmtId="0" fontId="0" fillId="0" borderId="0" xfId="0" applyFont="1" applyFill="1" applyAlignment="1">
      <alignment horizontal="justify" vertical="top"/>
    </xf>
    <xf numFmtId="0" fontId="0" fillId="2" borderId="0" xfId="0" applyFont="1" applyFill="1" applyBorder="1" applyAlignment="1">
      <alignment horizontal="left" indent="1"/>
    </xf>
    <xf numFmtId="0" fontId="11" fillId="2" borderId="0" xfId="0" applyFont="1" applyFill="1" applyAlignment="1">
      <alignment horizontal="center"/>
    </xf>
    <xf numFmtId="164" fontId="0" fillId="2" borderId="14" xfId="15" applyNumberFormat="1" applyFont="1" applyFill="1" applyBorder="1" applyAlignment="1">
      <alignment/>
    </xf>
    <xf numFmtId="164" fontId="0" fillId="0" borderId="3" xfId="15" applyNumberFormat="1" applyFont="1" applyFill="1" applyBorder="1" applyAlignment="1">
      <alignment/>
    </xf>
    <xf numFmtId="164" fontId="0" fillId="2" borderId="11" xfId="15" applyNumberFormat="1" applyFont="1" applyFill="1" applyBorder="1" applyAlignment="1">
      <alignment/>
    </xf>
    <xf numFmtId="10" fontId="0" fillId="2" borderId="0" xfId="23" applyNumberFormat="1" applyFont="1" applyFill="1" applyAlignment="1">
      <alignment/>
    </xf>
    <xf numFmtId="43" fontId="0" fillId="2" borderId="0" xfId="15" applyNumberFormat="1" applyFont="1" applyFill="1" applyBorder="1" applyAlignment="1">
      <alignment/>
    </xf>
    <xf numFmtId="165" fontId="0" fillId="2" borderId="0" xfId="15" applyNumberFormat="1" applyFont="1" applyFill="1" applyBorder="1" applyAlignment="1">
      <alignment/>
    </xf>
    <xf numFmtId="43" fontId="0" fillId="2" borderId="12" xfId="15" applyNumberFormat="1" applyFont="1" applyFill="1" applyBorder="1" applyAlignment="1">
      <alignment horizontal="right"/>
    </xf>
    <xf numFmtId="164" fontId="0" fillId="2" borderId="7" xfId="15" applyNumberFormat="1" applyFont="1" applyFill="1" applyBorder="1" applyAlignment="1">
      <alignment/>
    </xf>
    <xf numFmtId="164" fontId="0" fillId="0" borderId="3" xfId="15" applyNumberFormat="1" applyFont="1" applyFill="1" applyBorder="1" applyAlignment="1">
      <alignment/>
    </xf>
    <xf numFmtId="37" fontId="0" fillId="2" borderId="0" xfId="0" applyNumberFormat="1" applyFont="1" applyFill="1" applyBorder="1" applyAlignment="1">
      <alignment/>
    </xf>
    <xf numFmtId="43" fontId="6" fillId="2" borderId="13" xfId="15" applyNumberFormat="1" applyFont="1" applyFill="1" applyBorder="1" applyAlignment="1">
      <alignment/>
    </xf>
    <xf numFmtId="15" fontId="0" fillId="2" borderId="0" xfId="22" applyNumberFormat="1" applyFont="1" applyFill="1" applyAlignment="1" quotePrefix="1">
      <alignment horizontal="center" vertical="top"/>
      <protection/>
    </xf>
    <xf numFmtId="0" fontId="12" fillId="2" borderId="0" xfId="22" applyFont="1" applyFill="1" applyAlignment="1">
      <alignment horizontal="center" vertical="top"/>
      <protection/>
    </xf>
    <xf numFmtId="168" fontId="0" fillId="2" borderId="11" xfId="23" applyNumberFormat="1" applyFont="1" applyFill="1" applyBorder="1" applyAlignment="1">
      <alignment horizontal="center"/>
    </xf>
    <xf numFmtId="0" fontId="0" fillId="2" borderId="0" xfId="22" applyFont="1" applyFill="1" applyBorder="1" applyAlignment="1">
      <alignment horizontal="left" vertical="top" wrapText="1"/>
      <protection/>
    </xf>
    <xf numFmtId="164" fontId="0" fillId="2" borderId="11" xfId="15" applyNumberFormat="1" applyFont="1" applyFill="1" applyBorder="1" applyAlignment="1">
      <alignment horizontal="center" vertical="top" wrapText="1"/>
    </xf>
    <xf numFmtId="0" fontId="0" fillId="2" borderId="0" xfId="22" applyFont="1" applyFill="1" applyAlignment="1">
      <alignment vertical="top"/>
      <protection/>
    </xf>
    <xf numFmtId="0" fontId="0" fillId="2" borderId="0" xfId="22" applyFont="1" applyFill="1" applyAlignment="1" quotePrefix="1">
      <alignment vertical="top"/>
      <protection/>
    </xf>
    <xf numFmtId="15" fontId="1" fillId="0" borderId="0" xfId="22" applyNumberFormat="1" applyFont="1" applyFill="1" applyAlignment="1">
      <alignment horizontal="center"/>
      <protection/>
    </xf>
    <xf numFmtId="38" fontId="0" fillId="0" borderId="0" xfId="15" applyNumberFormat="1" applyFont="1" applyFill="1" applyBorder="1" applyAlignment="1">
      <alignment horizontal="right"/>
    </xf>
    <xf numFmtId="38" fontId="0" fillId="0" borderId="1" xfId="15" applyNumberFormat="1" applyFont="1" applyFill="1" applyBorder="1" applyAlignment="1">
      <alignment/>
    </xf>
    <xf numFmtId="38" fontId="0" fillId="0" borderId="1" xfId="15" applyNumberFormat="1" applyFont="1" applyFill="1" applyBorder="1" applyAlignment="1">
      <alignment horizontal="right"/>
    </xf>
    <xf numFmtId="164" fontId="0" fillId="0" borderId="13" xfId="0" applyNumberFormat="1" applyFill="1" applyBorder="1" applyAlignment="1">
      <alignment/>
    </xf>
    <xf numFmtId="0" fontId="0" fillId="0" borderId="0" xfId="22" applyFont="1" applyFill="1">
      <alignment/>
      <protection/>
    </xf>
    <xf numFmtId="0" fontId="0" fillId="0" borderId="0" xfId="22" applyFont="1" applyFill="1" applyAlignment="1">
      <alignment horizontal="center"/>
      <protection/>
    </xf>
    <xf numFmtId="0" fontId="0" fillId="0" borderId="0" xfId="22" applyFont="1" applyFill="1" applyAlignment="1">
      <alignment horizontal="left" vertical="top" wrapText="1"/>
      <protection/>
    </xf>
    <xf numFmtId="168" fontId="0" fillId="0" borderId="0" xfId="23" applyNumberFormat="1" applyFont="1" applyFill="1" applyBorder="1" applyAlignment="1">
      <alignment horizontal="center"/>
    </xf>
    <xf numFmtId="0" fontId="11" fillId="0" borderId="0" xfId="22" applyFont="1" applyFill="1">
      <alignment/>
      <protection/>
    </xf>
    <xf numFmtId="3" fontId="0" fillId="0" borderId="0" xfId="0" applyNumberFormat="1" applyFont="1" applyFill="1" applyAlignment="1">
      <alignment/>
    </xf>
    <xf numFmtId="164" fontId="0" fillId="0" borderId="0" xfId="15" applyNumberFormat="1" applyFont="1" applyFill="1" applyBorder="1" applyAlignment="1">
      <alignment horizontal="center"/>
    </xf>
    <xf numFmtId="3" fontId="0" fillId="0" borderId="0" xfId="15" applyNumberFormat="1" applyFont="1" applyFill="1" applyBorder="1" applyAlignment="1">
      <alignment/>
    </xf>
    <xf numFmtId="0" fontId="0" fillId="0" borderId="0" xfId="0" applyFont="1" applyFill="1" applyAlignment="1">
      <alignment horizontal="center"/>
    </xf>
    <xf numFmtId="3" fontId="0" fillId="0" borderId="0" xfId="15" applyNumberFormat="1" applyFont="1" applyFill="1" applyBorder="1" applyAlignment="1">
      <alignment horizontal="center"/>
    </xf>
    <xf numFmtId="164" fontId="0" fillId="2" borderId="0" xfId="15" applyNumberFormat="1" applyFont="1" applyFill="1" applyAlignment="1">
      <alignment horizontal="right" vertical="top" wrapText="1"/>
    </xf>
    <xf numFmtId="164" fontId="0" fillId="2" borderId="11" xfId="22" applyNumberFormat="1" applyFont="1" applyFill="1" applyBorder="1" applyAlignment="1">
      <alignment horizontal="right" vertical="top" wrapText="1"/>
      <protection/>
    </xf>
    <xf numFmtId="0" fontId="17" fillId="2" borderId="0" xfId="22" applyFont="1" applyFill="1" applyAlignment="1">
      <alignment horizontal="center"/>
      <protection/>
    </xf>
    <xf numFmtId="0" fontId="11" fillId="0" borderId="0" xfId="22" applyFont="1" applyFill="1" applyAlignment="1">
      <alignment vertical="top"/>
      <protection/>
    </xf>
    <xf numFmtId="0" fontId="11" fillId="0" borderId="0" xfId="0" applyFont="1" applyFill="1" applyAlignment="1">
      <alignment/>
    </xf>
    <xf numFmtId="3" fontId="11" fillId="0" borderId="0" xfId="0" applyNumberFormat="1" applyFont="1" applyFill="1" applyAlignment="1">
      <alignment/>
    </xf>
    <xf numFmtId="164" fontId="11" fillId="0" borderId="0" xfId="15" applyNumberFormat="1" applyFont="1" applyFill="1" applyBorder="1" applyAlignment="1">
      <alignment horizontal="center"/>
    </xf>
    <xf numFmtId="3" fontId="11" fillId="0" borderId="0" xfId="15" applyNumberFormat="1" applyFont="1" applyFill="1" applyBorder="1" applyAlignment="1">
      <alignment/>
    </xf>
    <xf numFmtId="0" fontId="11" fillId="0" borderId="0" xfId="0" applyFont="1" applyFill="1" applyAlignment="1">
      <alignment horizontal="center"/>
    </xf>
    <xf numFmtId="3" fontId="11" fillId="0" borderId="0" xfId="15" applyNumberFormat="1" applyFont="1" applyFill="1" applyBorder="1" applyAlignment="1">
      <alignment horizontal="center"/>
    </xf>
    <xf numFmtId="0" fontId="11" fillId="2" borderId="0" xfId="22" applyFont="1" applyFill="1">
      <alignment/>
      <protection/>
    </xf>
    <xf numFmtId="3" fontId="0" fillId="2" borderId="0" xfId="0" applyNumberFormat="1" applyFont="1" applyFill="1" applyAlignment="1">
      <alignment/>
    </xf>
    <xf numFmtId="3" fontId="0" fillId="2" borderId="0" xfId="15" applyNumberFormat="1" applyFont="1" applyFill="1" applyBorder="1" applyAlignment="1">
      <alignment/>
    </xf>
    <xf numFmtId="3" fontId="0" fillId="2" borderId="0" xfId="15" applyNumberFormat="1" applyFont="1" applyFill="1" applyBorder="1" applyAlignment="1">
      <alignment horizontal="center"/>
    </xf>
    <xf numFmtId="0" fontId="0" fillId="0" borderId="0" xfId="22" applyFont="1" applyFill="1" applyAlignment="1">
      <alignment horizontal="justify" vertical="top" wrapText="1"/>
      <protection/>
    </xf>
    <xf numFmtId="0" fontId="1" fillId="0" borderId="0" xfId="22" applyFont="1" applyFill="1" applyAlignment="1">
      <alignment horizontal="center"/>
      <protection/>
    </xf>
    <xf numFmtId="0" fontId="0" fillId="0" borderId="0" xfId="0" applyFont="1" applyFill="1" applyBorder="1" applyAlignment="1">
      <alignment horizontal="justify" vertical="top" wrapText="1"/>
    </xf>
    <xf numFmtId="164" fontId="0" fillId="2" borderId="0" xfId="15" applyNumberFormat="1" applyFont="1" applyFill="1" applyAlignment="1">
      <alignment/>
    </xf>
    <xf numFmtId="0" fontId="0" fillId="0" borderId="0" xfId="22" applyFont="1" applyFill="1" applyAlignment="1" quotePrefix="1">
      <alignment horizontal="justify" vertical="top"/>
      <protection/>
    </xf>
    <xf numFmtId="0" fontId="1" fillId="0" borderId="0" xfId="22" applyFont="1" applyFill="1">
      <alignment/>
      <protection/>
    </xf>
    <xf numFmtId="164" fontId="0" fillId="0" borderId="0" xfId="0" applyNumberFormat="1" applyFill="1" applyBorder="1" applyAlignment="1">
      <alignment/>
    </xf>
    <xf numFmtId="164" fontId="0" fillId="2" borderId="0" xfId="0" applyNumberFormat="1" applyFill="1" applyBorder="1" applyAlignment="1">
      <alignment/>
    </xf>
    <xf numFmtId="0" fontId="0" fillId="0" borderId="0" xfId="0" applyAlignment="1">
      <alignment horizontal="justify" vertical="top"/>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0" borderId="0" xfId="22" applyFont="1" applyFill="1" applyAlignment="1">
      <alignment horizontal="justify" vertical="top" wrapText="1"/>
      <protection/>
    </xf>
    <xf numFmtId="0" fontId="0" fillId="2" borderId="0" xfId="22" applyFont="1" applyFill="1" applyAlignment="1" quotePrefix="1">
      <alignment horizontal="left" vertical="top" wrapText="1"/>
      <protection/>
    </xf>
    <xf numFmtId="0" fontId="1" fillId="2" borderId="0" xfId="0" applyFont="1" applyFill="1" applyBorder="1" applyAlignment="1">
      <alignment horizontal="center"/>
    </xf>
    <xf numFmtId="0" fontId="0" fillId="2" borderId="0" xfId="0" applyFill="1" applyAlignment="1">
      <alignment horizontal="justify" vertical="top" wrapText="1"/>
    </xf>
    <xf numFmtId="0" fontId="11" fillId="0" borderId="0" xfId="0" applyFont="1" applyFill="1" applyAlignment="1">
      <alignment horizontal="justify" wrapText="1"/>
    </xf>
    <xf numFmtId="0" fontId="11" fillId="0" borderId="0" xfId="0" applyFont="1" applyAlignment="1">
      <alignment horizontal="justify" wrapText="1"/>
    </xf>
    <xf numFmtId="0" fontId="11" fillId="0" borderId="0" xfId="0" applyFont="1" applyFill="1" applyAlignment="1">
      <alignment horizontal="justify" vertical="top" wrapText="1"/>
    </xf>
    <xf numFmtId="0" fontId="11" fillId="0" borderId="0" xfId="0" applyFont="1" applyAlignment="1">
      <alignment horizontal="justify" vertical="top" wrapText="1"/>
    </xf>
    <xf numFmtId="0" fontId="17" fillId="2" borderId="0" xfId="22" applyFont="1" applyFill="1" applyAlignment="1">
      <alignment horizontal="center"/>
      <protection/>
    </xf>
    <xf numFmtId="0" fontId="1" fillId="2" borderId="0" xfId="22" applyFont="1" applyFill="1" applyAlignment="1">
      <alignment horizontal="center"/>
      <protection/>
    </xf>
    <xf numFmtId="0" fontId="0" fillId="0" borderId="0" xfId="22" applyFont="1" applyFill="1" applyAlignment="1" quotePrefix="1">
      <alignment horizontal="justify" vertical="top"/>
      <protection/>
    </xf>
    <xf numFmtId="0" fontId="0" fillId="0" borderId="0" xfId="0" applyFont="1" applyFill="1" applyAlignment="1">
      <alignment horizontal="justify" vertical="top"/>
    </xf>
    <xf numFmtId="0" fontId="0" fillId="2" borderId="0" xfId="0" applyFont="1" applyFill="1" applyAlignment="1">
      <alignment horizontal="center" vertical="top" wrapText="1"/>
    </xf>
    <xf numFmtId="0" fontId="0" fillId="2" borderId="0" xfId="0" applyNumberFormat="1" applyFont="1" applyFill="1" applyAlignment="1">
      <alignment horizontal="justify" vertical="top" wrapText="1"/>
    </xf>
    <xf numFmtId="0" fontId="0" fillId="2" borderId="0" xfId="22" applyFont="1" applyFill="1" applyAlignment="1">
      <alignment horizontal="left" vertical="top" wrapText="1"/>
      <protection/>
    </xf>
    <xf numFmtId="0" fontId="0" fillId="2" borderId="0" xfId="0" applyFont="1" applyFill="1" applyAlignment="1">
      <alignment horizontal="justify" vertical="top" wrapText="1"/>
    </xf>
    <xf numFmtId="0" fontId="0" fillId="2" borderId="0" xfId="0" applyFont="1" applyFill="1" applyAlignment="1">
      <alignment horizontal="center"/>
    </xf>
    <xf numFmtId="0" fontId="8" fillId="2" borderId="0" xfId="0" applyFont="1" applyFill="1" applyAlignment="1">
      <alignment horizontal="center"/>
    </xf>
    <xf numFmtId="0" fontId="1" fillId="2" borderId="0" xfId="0" applyFont="1" applyFill="1" applyAlignment="1">
      <alignment horizontal="center"/>
    </xf>
    <xf numFmtId="0" fontId="13" fillId="2" borderId="0" xfId="0" applyFont="1" applyFill="1" applyAlignment="1">
      <alignment horizontal="justify"/>
    </xf>
    <xf numFmtId="0" fontId="8" fillId="2" borderId="0" xfId="0" applyFont="1" applyFill="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11"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6" fillId="2" borderId="0" xfId="0" applyFont="1" applyFill="1" applyAlignment="1">
      <alignment horizontal="left" wrapText="1"/>
    </xf>
    <xf numFmtId="0" fontId="7" fillId="2" borderId="0" xfId="0" applyFont="1" applyFill="1" applyAlignment="1">
      <alignment horizontal="left" wrapText="1"/>
    </xf>
    <xf numFmtId="0" fontId="0" fillId="2" borderId="0" xfId="22" applyFont="1" applyFill="1" applyBorder="1" applyAlignment="1">
      <alignment horizontal="justify" vertical="top"/>
      <protection/>
    </xf>
    <xf numFmtId="0" fontId="0" fillId="2" borderId="0" xfId="22" applyFont="1" applyFill="1" applyAlignment="1">
      <alignment horizontal="justify" vertical="top"/>
      <protection/>
    </xf>
    <xf numFmtId="0" fontId="0" fillId="2" borderId="0" xfId="22" applyFont="1" applyFill="1" applyAlignment="1">
      <alignment horizontal="left" vertical="top"/>
      <protection/>
    </xf>
    <xf numFmtId="0" fontId="0" fillId="2" borderId="0" xfId="22" applyFont="1" applyFill="1" applyAlignment="1">
      <alignment horizontal="justify" vertical="top" wrapText="1"/>
      <protection/>
    </xf>
    <xf numFmtId="0" fontId="0" fillId="0" borderId="0" xfId="21"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 borderId="0" xfId="22" applyFont="1" applyFill="1" applyAlignment="1">
      <alignment horizontal="justify" wrapText="1"/>
      <protection/>
    </xf>
    <xf numFmtId="0" fontId="0" fillId="0" borderId="0" xfId="0" applyAlignment="1">
      <alignment horizontal="justify"/>
    </xf>
    <xf numFmtId="0" fontId="0" fillId="0" borderId="0" xfId="0" applyFont="1" applyAlignment="1">
      <alignment horizontal="justify" vertical="top"/>
    </xf>
    <xf numFmtId="0" fontId="1" fillId="0" borderId="0" xfId="0" applyFont="1" applyFill="1" applyAlignment="1">
      <alignment horizontal="center"/>
    </xf>
    <xf numFmtId="0" fontId="0" fillId="2" borderId="0" xfId="0" applyFont="1" applyFill="1" applyAlignment="1">
      <alignment horizontal="justify"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333750" y="1743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086350" y="17526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3"/>
  <sheetViews>
    <sheetView view="pageBreakPreview" zoomScaleSheetLayoutView="100" workbookViewId="0" topLeftCell="A1">
      <selection activeCell="D39" sqref="D39"/>
    </sheetView>
  </sheetViews>
  <sheetFormatPr defaultColWidth="9.140625" defaultRowHeight="12.75"/>
  <cols>
    <col min="1" max="1" width="2.7109375" style="3" customWidth="1"/>
    <col min="2" max="2" width="61.57421875" style="3" customWidth="1"/>
    <col min="3" max="3" width="15.7109375" style="3" customWidth="1"/>
    <col min="4" max="4" width="17.7109375" style="3" customWidth="1"/>
    <col min="5" max="5" width="2.7109375" style="3" customWidth="1"/>
    <col min="6" max="6" width="15.7109375" style="3" customWidth="1"/>
    <col min="7" max="7" width="17.7109375" style="3" customWidth="1"/>
    <col min="8" max="8" width="5.7109375" style="3" customWidth="1"/>
    <col min="9" max="16384" width="9.140625" style="3" customWidth="1"/>
  </cols>
  <sheetData>
    <row r="1" spans="1:7" ht="15.75">
      <c r="A1" s="280" t="s">
        <v>142</v>
      </c>
      <c r="B1" s="280"/>
      <c r="C1" s="280"/>
      <c r="D1" s="280"/>
      <c r="E1" s="280"/>
      <c r="F1" s="280"/>
      <c r="G1" s="280"/>
    </row>
    <row r="2" spans="1:7" ht="12.75">
      <c r="A2" s="281" t="s">
        <v>141</v>
      </c>
      <c r="B2" s="281"/>
      <c r="C2" s="281"/>
      <c r="D2" s="281"/>
      <c r="E2" s="281"/>
      <c r="F2" s="281"/>
      <c r="G2" s="281"/>
    </row>
    <row r="3" spans="1:7" ht="12.75">
      <c r="A3" s="279" t="s">
        <v>24</v>
      </c>
      <c r="B3" s="279"/>
      <c r="C3" s="279"/>
      <c r="D3" s="279"/>
      <c r="E3" s="279"/>
      <c r="F3" s="279"/>
      <c r="G3" s="279"/>
    </row>
    <row r="4" spans="1:7" ht="12.75">
      <c r="A4" s="74"/>
      <c r="B4" s="74"/>
      <c r="C4" s="74"/>
      <c r="D4" s="74"/>
      <c r="E4" s="74"/>
      <c r="F4" s="74"/>
      <c r="G4" s="74"/>
    </row>
    <row r="5" spans="1:7" ht="12.75">
      <c r="A5" s="74"/>
      <c r="B5" s="74"/>
      <c r="C5" s="74"/>
      <c r="D5" s="74"/>
      <c r="E5" s="74"/>
      <c r="F5" s="74"/>
      <c r="G5" s="74"/>
    </row>
    <row r="6" spans="1:7" ht="12.75">
      <c r="A6" s="281" t="s">
        <v>293</v>
      </c>
      <c r="B6" s="281"/>
      <c r="C6" s="281"/>
      <c r="D6" s="281"/>
      <c r="E6" s="281"/>
      <c r="F6" s="281"/>
      <c r="G6" s="281"/>
    </row>
    <row r="9" spans="3:7" ht="12.75">
      <c r="C9" s="281" t="s">
        <v>101</v>
      </c>
      <c r="D9" s="281"/>
      <c r="E9" s="1"/>
      <c r="F9" s="281" t="s">
        <v>102</v>
      </c>
      <c r="G9" s="281"/>
    </row>
    <row r="10" spans="3:7" ht="54.75" customHeight="1">
      <c r="C10" s="116" t="s">
        <v>103</v>
      </c>
      <c r="D10" s="116" t="s">
        <v>104</v>
      </c>
      <c r="E10" s="1"/>
      <c r="F10" s="116" t="s">
        <v>113</v>
      </c>
      <c r="G10" s="116" t="s">
        <v>105</v>
      </c>
    </row>
    <row r="11" spans="3:7" ht="12.75">
      <c r="C11" s="117">
        <f>'Consolidated IS'!D14</f>
        <v>39629</v>
      </c>
      <c r="D11" s="117">
        <f>'Consolidated IS'!E14</f>
        <v>39263</v>
      </c>
      <c r="E11" s="117"/>
      <c r="F11" s="117">
        <f>'Consolidated IS'!G14</f>
        <v>39629</v>
      </c>
      <c r="G11" s="117">
        <f>'Consolidated IS'!H14</f>
        <v>39263</v>
      </c>
    </row>
    <row r="12" spans="3:7" s="1" customFormat="1" ht="12.75">
      <c r="C12" s="118" t="s">
        <v>106</v>
      </c>
      <c r="D12" s="118" t="s">
        <v>106</v>
      </c>
      <c r="E12" s="2"/>
      <c r="F12" s="118" t="s">
        <v>106</v>
      </c>
      <c r="G12" s="118" t="s">
        <v>106</v>
      </c>
    </row>
    <row r="13" spans="1:4" ht="12.75">
      <c r="A13" s="74"/>
      <c r="C13" s="119"/>
      <c r="D13" s="119"/>
    </row>
    <row r="14" spans="1:7" ht="12.75">
      <c r="A14" s="74">
        <v>1</v>
      </c>
      <c r="B14" s="3" t="s">
        <v>35</v>
      </c>
      <c r="C14" s="96">
        <f>ROUND('Consolidated IS'!D17,-3)/1000</f>
        <v>10695</v>
      </c>
      <c r="D14" s="96">
        <f>ROUND('Consolidated IS'!E17,-3)/1000</f>
        <v>10103</v>
      </c>
      <c r="E14" s="96"/>
      <c r="F14" s="96">
        <f>ROUND('Consolidated IS'!G17,-3)/1000</f>
        <v>23620</v>
      </c>
      <c r="G14" s="96">
        <f>ROUND('Consolidated IS'!H17,-3)/1000</f>
        <v>23687</v>
      </c>
    </row>
    <row r="15" spans="1:7" ht="12.75">
      <c r="A15" s="74">
        <v>2</v>
      </c>
      <c r="B15" s="3" t="s">
        <v>312</v>
      </c>
      <c r="C15" s="96">
        <f>ROUND('Consolidated IS'!D29,-3)/1000</f>
        <v>-41</v>
      </c>
      <c r="D15" s="96">
        <f>ROUND('Consolidated IS'!E29,-3)/1000</f>
        <v>1189</v>
      </c>
      <c r="E15" s="96"/>
      <c r="F15" s="96">
        <f>ROUND('Consolidated IS'!G29,-3)/1000</f>
        <v>602</v>
      </c>
      <c r="G15" s="96">
        <f>ROUND('Consolidated IS'!H29,-3)/1000</f>
        <v>3728</v>
      </c>
    </row>
    <row r="16" spans="1:7" ht="12.75">
      <c r="A16" s="74">
        <v>3</v>
      </c>
      <c r="B16" s="3" t="s">
        <v>313</v>
      </c>
      <c r="C16" s="96">
        <f>ROUND('Consolidated IS'!D33,-3)/1000</f>
        <v>-81</v>
      </c>
      <c r="D16" s="96">
        <f>ROUND('Consolidated IS'!E33,-3)/1000</f>
        <v>1077</v>
      </c>
      <c r="E16" s="96"/>
      <c r="F16" s="96">
        <f>ROUND('Consolidated IS'!G33,-3)/1000</f>
        <v>456</v>
      </c>
      <c r="G16" s="96">
        <f>ROUND('Consolidated IS'!H33,-3)/1000</f>
        <v>3530</v>
      </c>
    </row>
    <row r="17" spans="1:7" ht="12.75">
      <c r="A17" s="74">
        <v>4</v>
      </c>
      <c r="B17" s="3" t="s">
        <v>314</v>
      </c>
      <c r="C17" s="96">
        <f>ROUND('Consolidated IS'!D33,-3)/1000</f>
        <v>-81</v>
      </c>
      <c r="D17" s="96">
        <f>ROUND('Consolidated IS'!E33,-3)/1000</f>
        <v>1077</v>
      </c>
      <c r="E17" s="96"/>
      <c r="F17" s="96">
        <f>ROUND('Consolidated IS'!G33,-3)/1000</f>
        <v>456</v>
      </c>
      <c r="G17" s="96">
        <f>ROUND('Consolidated IS'!H33,-3)/1000</f>
        <v>3530</v>
      </c>
    </row>
    <row r="18" spans="1:7" ht="12.75">
      <c r="A18" s="74">
        <v>5</v>
      </c>
      <c r="B18" s="3" t="s">
        <v>315</v>
      </c>
      <c r="C18" s="120">
        <f>C39</f>
        <v>-0.04</v>
      </c>
      <c r="D18" s="120">
        <f>D39</f>
        <v>0.53</v>
      </c>
      <c r="E18" s="96"/>
      <c r="F18" s="120">
        <f>F39</f>
        <v>0.2</v>
      </c>
      <c r="G18" s="120">
        <f>G39</f>
        <v>1.79</v>
      </c>
    </row>
    <row r="19" spans="1:7" ht="12.75">
      <c r="A19" s="74">
        <v>6</v>
      </c>
      <c r="B19" s="3" t="s">
        <v>164</v>
      </c>
      <c r="C19" s="121" t="str">
        <f>'Consolidated IS'!D37</f>
        <v>NA</v>
      </c>
      <c r="D19" s="121" t="str">
        <f>'Consolidated IS'!E37</f>
        <v>NA</v>
      </c>
      <c r="E19" s="96"/>
      <c r="F19" s="121" t="str">
        <f>'Consolidated IS'!G37</f>
        <v>NA</v>
      </c>
      <c r="G19" s="121" t="str">
        <f>'Consolidated IS'!H37</f>
        <v>NA</v>
      </c>
    </row>
    <row r="20" spans="1:7" ht="12.75">
      <c r="A20" s="74">
        <v>7</v>
      </c>
      <c r="B20" s="3" t="s">
        <v>184</v>
      </c>
      <c r="C20" s="164">
        <v>0</v>
      </c>
      <c r="D20" s="164">
        <v>0.6</v>
      </c>
      <c r="E20" s="164"/>
      <c r="F20" s="164">
        <v>0</v>
      </c>
      <c r="G20" s="164">
        <v>0.6</v>
      </c>
    </row>
    <row r="21" ht="12.75">
      <c r="A21" s="74"/>
    </row>
    <row r="22" spans="6:7" ht="36.75" customHeight="1">
      <c r="F22" s="116" t="s">
        <v>108</v>
      </c>
      <c r="G22" s="116" t="s">
        <v>109</v>
      </c>
    </row>
    <row r="23" spans="6:7" ht="12.75">
      <c r="F23" s="117">
        <f>F11</f>
        <v>39629</v>
      </c>
      <c r="G23" s="117">
        <f>'Balance Sheet'!D11</f>
        <v>39447</v>
      </c>
    </row>
    <row r="24" spans="1:7" ht="13.5" thickBot="1">
      <c r="A24" s="74">
        <v>8</v>
      </c>
      <c r="B24" s="3" t="s">
        <v>183</v>
      </c>
      <c r="D24" s="122"/>
      <c r="F24" s="146">
        <f>'Balance Sheet'!C55</f>
        <v>0.22</v>
      </c>
      <c r="G24" s="146">
        <f>'Balance Sheet'!D55</f>
        <v>0.22</v>
      </c>
    </row>
    <row r="26" ht="12.75">
      <c r="B26" s="3" t="s">
        <v>126</v>
      </c>
    </row>
    <row r="28" ht="12.75">
      <c r="B28" s="3" t="s">
        <v>316</v>
      </c>
    </row>
    <row r="29" spans="3:7" ht="12.75">
      <c r="C29" s="281" t="s">
        <v>101</v>
      </c>
      <c r="D29" s="281"/>
      <c r="E29" s="1"/>
      <c r="F29" s="281" t="s">
        <v>102</v>
      </c>
      <c r="G29" s="281"/>
    </row>
    <row r="30" spans="3:7" ht="38.25">
      <c r="C30" s="116" t="s">
        <v>103</v>
      </c>
      <c r="D30" s="116" t="s">
        <v>104</v>
      </c>
      <c r="E30" s="1"/>
      <c r="F30" s="116" t="s">
        <v>113</v>
      </c>
      <c r="G30" s="116" t="s">
        <v>105</v>
      </c>
    </row>
    <row r="31" spans="3:7" ht="12.75">
      <c r="C31" s="117">
        <f>C11</f>
        <v>39629</v>
      </c>
      <c r="D31" s="117">
        <f>D11</f>
        <v>39263</v>
      </c>
      <c r="E31" s="117"/>
      <c r="F31" s="117">
        <f>F11</f>
        <v>39629</v>
      </c>
      <c r="G31" s="117">
        <f>G11</f>
        <v>39263</v>
      </c>
    </row>
    <row r="33" spans="2:7" ht="13.5" thickBot="1">
      <c r="B33" s="3" t="s">
        <v>317</v>
      </c>
      <c r="C33" s="111">
        <f>'Consolidated IS'!D33</f>
        <v>-80902</v>
      </c>
      <c r="D33" s="111">
        <f>'Consolidated IS'!E33</f>
        <v>1077279</v>
      </c>
      <c r="E33" s="111"/>
      <c r="F33" s="111">
        <f>'Consolidated IS'!G33</f>
        <v>456202</v>
      </c>
      <c r="G33" s="111">
        <f>'Consolidated IS'!H33</f>
        <v>3530204</v>
      </c>
    </row>
    <row r="35" spans="2:7" ht="12.75">
      <c r="B35" s="3" t="s">
        <v>169</v>
      </c>
      <c r="C35" s="147">
        <v>230562907</v>
      </c>
      <c r="D35" s="147">
        <v>191666667</v>
      </c>
      <c r="F35" s="147">
        <v>230562907</v>
      </c>
      <c r="G35" s="147">
        <v>191666667</v>
      </c>
    </row>
    <row r="36" spans="2:7" ht="12.75">
      <c r="B36" s="3" t="s">
        <v>200</v>
      </c>
      <c r="C36" s="147">
        <v>0</v>
      </c>
      <c r="D36" s="147">
        <v>12107143</v>
      </c>
      <c r="F36" s="147">
        <v>0</v>
      </c>
      <c r="G36" s="147">
        <v>6087017</v>
      </c>
    </row>
    <row r="37" spans="2:7" ht="13.5" thickBot="1">
      <c r="B37" s="3" t="s">
        <v>170</v>
      </c>
      <c r="C37" s="109">
        <f>SUM(C35:C36)</f>
        <v>230562907</v>
      </c>
      <c r="D37" s="109">
        <f>SUM(D35:D36)</f>
        <v>203773810</v>
      </c>
      <c r="F37" s="109">
        <f>SUM(F35:F36)</f>
        <v>230562907</v>
      </c>
      <c r="G37" s="109">
        <f>SUM(G35:G36)</f>
        <v>197753684</v>
      </c>
    </row>
    <row r="38" spans="6:7" ht="12.75">
      <c r="F38" s="96"/>
      <c r="G38" s="96"/>
    </row>
    <row r="39" spans="2:7" ht="13.5" thickBot="1">
      <c r="B39" s="3" t="s">
        <v>318</v>
      </c>
      <c r="C39" s="148">
        <f>ROUND(C33/C37*100,2)</f>
        <v>-0.04</v>
      </c>
      <c r="D39" s="148">
        <f>ROUND(D33/D37*100,2)</f>
        <v>0.53</v>
      </c>
      <c r="F39" s="148">
        <f>ROUND(F33/F37*100,2)</f>
        <v>0.2</v>
      </c>
      <c r="G39" s="148">
        <f>ROUND(G33/G37*100,2)</f>
        <v>1.79</v>
      </c>
    </row>
    <row r="40" spans="6:7" ht="12.75">
      <c r="F40" s="96"/>
      <c r="G40" s="96"/>
    </row>
    <row r="41" spans="2:7" ht="12.75" customHeight="1">
      <c r="B41" s="278" t="s">
        <v>319</v>
      </c>
      <c r="C41" s="278"/>
      <c r="D41" s="278"/>
      <c r="E41" s="278"/>
      <c r="F41" s="278"/>
      <c r="G41" s="278"/>
    </row>
    <row r="42" ht="12.75">
      <c r="B42" s="3" t="s">
        <v>238</v>
      </c>
    </row>
    <row r="43" ht="12.75">
      <c r="B43" s="3" t="s">
        <v>237</v>
      </c>
    </row>
  </sheetData>
  <mergeCells count="9">
    <mergeCell ref="B41:G41"/>
    <mergeCell ref="A3:G3"/>
    <mergeCell ref="A1:G1"/>
    <mergeCell ref="A6:G6"/>
    <mergeCell ref="A2:G2"/>
    <mergeCell ref="C29:D29"/>
    <mergeCell ref="F29:G29"/>
    <mergeCell ref="C9:D9"/>
    <mergeCell ref="F9:G9"/>
  </mergeCells>
  <printOptions/>
  <pageMargins left="0.4" right="0" top="1" bottom="0.5"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1:F59"/>
  <sheetViews>
    <sheetView view="pageBreakPreview" zoomScaleSheetLayoutView="100" workbookViewId="0" topLeftCell="A1">
      <selection activeCell="C43" sqref="C43"/>
    </sheetView>
  </sheetViews>
  <sheetFormatPr defaultColWidth="9.140625" defaultRowHeight="12.75"/>
  <cols>
    <col min="1" max="1" width="1.7109375" style="7" customWidth="1"/>
    <col min="2" max="2" width="55.28125" style="7" customWidth="1"/>
    <col min="3" max="3" width="15.7109375" style="20" customWidth="1"/>
    <col min="4" max="4" width="15.7109375" style="7" customWidth="1"/>
    <col min="5" max="5" width="5.8515625" style="7" customWidth="1"/>
    <col min="6" max="16384" width="9.140625" style="7" customWidth="1"/>
  </cols>
  <sheetData>
    <row r="1" spans="2:4" ht="15.75">
      <c r="B1" s="283" t="s">
        <v>142</v>
      </c>
      <c r="C1" s="283"/>
      <c r="D1" s="283"/>
    </row>
    <row r="2" spans="2:4" ht="12.75">
      <c r="B2" s="287" t="s">
        <v>141</v>
      </c>
      <c r="C2" s="287"/>
      <c r="D2" s="287"/>
    </row>
    <row r="3" spans="2:4" ht="12.75">
      <c r="B3" s="284" t="s">
        <v>24</v>
      </c>
      <c r="C3" s="284"/>
      <c r="D3" s="284"/>
    </row>
    <row r="4" spans="2:3" ht="12.75">
      <c r="B4" s="37"/>
      <c r="C4" s="44"/>
    </row>
    <row r="5" spans="2:4" ht="12.75">
      <c r="B5" s="6"/>
      <c r="C5" s="6"/>
      <c r="D5" s="6"/>
    </row>
    <row r="6" spans="2:4" s="45" customFormat="1" ht="12.75">
      <c r="B6" s="285" t="s">
        <v>294</v>
      </c>
      <c r="C6" s="285"/>
      <c r="D6" s="285"/>
    </row>
    <row r="7" spans="2:4" s="45" customFormat="1" ht="12.75">
      <c r="B7" s="286" t="s">
        <v>25</v>
      </c>
      <c r="C7" s="286"/>
      <c r="D7" s="286"/>
    </row>
    <row r="8" spans="2:4" s="45" customFormat="1" ht="12.75">
      <c r="B8" s="49"/>
      <c r="C8" s="11"/>
      <c r="D8" s="49"/>
    </row>
    <row r="9" spans="2:4" ht="12.75">
      <c r="B9" s="5"/>
      <c r="C9" s="46" t="s">
        <v>211</v>
      </c>
      <c r="D9" s="46" t="s">
        <v>212</v>
      </c>
    </row>
    <row r="10" spans="2:4" ht="12.75">
      <c r="B10" s="5"/>
      <c r="C10" s="46" t="s">
        <v>213</v>
      </c>
      <c r="D10" s="46" t="s">
        <v>213</v>
      </c>
    </row>
    <row r="11" spans="2:4" ht="12.75">
      <c r="B11" s="5"/>
      <c r="C11" s="50">
        <f>'Consolidated IS'!G14</f>
        <v>39629</v>
      </c>
      <c r="D11" s="50">
        <v>39447</v>
      </c>
    </row>
    <row r="12" spans="2:4" ht="12.75">
      <c r="B12" s="5"/>
      <c r="C12" s="46" t="s">
        <v>34</v>
      </c>
      <c r="D12" s="46" t="s">
        <v>34</v>
      </c>
    </row>
    <row r="13" spans="2:4" ht="12.75">
      <c r="B13" s="1" t="s">
        <v>130</v>
      </c>
      <c r="C13" s="38"/>
      <c r="D13" s="20"/>
    </row>
    <row r="14" spans="2:4" ht="12.75">
      <c r="B14" s="3" t="s">
        <v>131</v>
      </c>
      <c r="C14" s="40">
        <v>35082022</v>
      </c>
      <c r="D14" s="20">
        <v>35060987</v>
      </c>
    </row>
    <row r="15" spans="2:4" ht="12.75">
      <c r="B15" s="4" t="s">
        <v>136</v>
      </c>
      <c r="C15" s="40">
        <v>1609366</v>
      </c>
      <c r="D15" s="20">
        <v>1623608</v>
      </c>
    </row>
    <row r="16" spans="2:4" ht="12.75">
      <c r="B16" s="3" t="s">
        <v>132</v>
      </c>
      <c r="C16" s="48">
        <v>960221</v>
      </c>
      <c r="D16" s="48">
        <v>960221</v>
      </c>
    </row>
    <row r="17" spans="2:4" ht="12.75">
      <c r="B17" s="37"/>
      <c r="C17" s="40">
        <f>SUM(C14:C16)</f>
        <v>37651609</v>
      </c>
      <c r="D17" s="40">
        <f>SUM(D14:D16)</f>
        <v>37644816</v>
      </c>
    </row>
    <row r="18" spans="2:4" ht="12.75">
      <c r="B18" s="37"/>
      <c r="C18" s="40"/>
      <c r="D18" s="40"/>
    </row>
    <row r="19" spans="2:4" ht="12.75">
      <c r="B19" s="37" t="s">
        <v>38</v>
      </c>
      <c r="C19" s="40"/>
      <c r="D19" s="40"/>
    </row>
    <row r="20" spans="2:6" ht="12.75">
      <c r="B20" s="7" t="s">
        <v>39</v>
      </c>
      <c r="C20" s="51">
        <v>1750963</v>
      </c>
      <c r="D20" s="51">
        <v>1123205</v>
      </c>
      <c r="F20" s="128"/>
    </row>
    <row r="21" spans="2:4" ht="12.75">
      <c r="B21" s="7" t="s">
        <v>2</v>
      </c>
      <c r="C21" s="52">
        <v>8601728</v>
      </c>
      <c r="D21" s="53">
        <v>11607794</v>
      </c>
    </row>
    <row r="22" spans="2:4" ht="12.75">
      <c r="B22" s="7" t="s">
        <v>3</v>
      </c>
      <c r="C22" s="52">
        <v>1421931</v>
      </c>
      <c r="D22" s="52">
        <v>1643902</v>
      </c>
    </row>
    <row r="23" spans="2:4" ht="12.75">
      <c r="B23" s="7" t="s">
        <v>129</v>
      </c>
      <c r="C23" s="213">
        <v>863755</v>
      </c>
      <c r="D23" s="52">
        <v>807412</v>
      </c>
    </row>
    <row r="24" spans="2:5" ht="12.75">
      <c r="B24" s="7" t="s">
        <v>40</v>
      </c>
      <c r="C24" s="54">
        <v>15446433</v>
      </c>
      <c r="D24" s="54">
        <v>17758324</v>
      </c>
      <c r="E24" s="128"/>
    </row>
    <row r="25" spans="3:4" ht="12.75">
      <c r="C25" s="55">
        <f>SUM(C20:C24)</f>
        <v>28084810</v>
      </c>
      <c r="D25" s="55">
        <f>SUM(D20:D24)</f>
        <v>32940637</v>
      </c>
    </row>
    <row r="26" spans="2:4" ht="12.75">
      <c r="B26" s="37" t="s">
        <v>41</v>
      </c>
      <c r="C26" s="52"/>
      <c r="D26" s="52"/>
    </row>
    <row r="27" spans="2:4" ht="12.75">
      <c r="B27" s="7" t="s">
        <v>4</v>
      </c>
      <c r="C27" s="213">
        <v>2793955</v>
      </c>
      <c r="D27" s="129">
        <v>3510420</v>
      </c>
    </row>
    <row r="28" spans="2:4" ht="12.75">
      <c r="B28" s="7" t="s">
        <v>5</v>
      </c>
      <c r="C28" s="52">
        <v>2921188</v>
      </c>
      <c r="D28" s="129">
        <v>3952735</v>
      </c>
    </row>
    <row r="29" spans="2:4" ht="12.75">
      <c r="B29" s="7" t="s">
        <v>172</v>
      </c>
      <c r="C29" s="52">
        <v>2512385</v>
      </c>
      <c r="D29" s="129">
        <v>2687921</v>
      </c>
    </row>
    <row r="30" spans="2:4" ht="12.75">
      <c r="B30" s="7" t="s">
        <v>173</v>
      </c>
      <c r="C30" s="52">
        <v>812000</v>
      </c>
      <c r="D30" s="52">
        <v>2313000</v>
      </c>
    </row>
    <row r="31" spans="2:4" ht="12.75">
      <c r="B31" s="7" t="s">
        <v>174</v>
      </c>
      <c r="C31" s="52">
        <v>986766</v>
      </c>
      <c r="D31" s="52">
        <v>873550</v>
      </c>
    </row>
    <row r="32" spans="2:4" ht="12.75">
      <c r="B32" s="7" t="s">
        <v>148</v>
      </c>
      <c r="C32" s="54">
        <v>1316</v>
      </c>
      <c r="D32" s="132">
        <v>0</v>
      </c>
    </row>
    <row r="33" spans="3:4" ht="12.75">
      <c r="C33" s="55">
        <f>SUM(C27:C32)</f>
        <v>10027610</v>
      </c>
      <c r="D33" s="55">
        <f>SUM(D27:D32)</f>
        <v>13337626</v>
      </c>
    </row>
    <row r="34" spans="2:4" ht="12.75">
      <c r="B34" s="1" t="s">
        <v>127</v>
      </c>
      <c r="C34" s="47">
        <f>C25-C33</f>
        <v>18057200</v>
      </c>
      <c r="D34" s="47">
        <f>D25-D33</f>
        <v>19603011</v>
      </c>
    </row>
    <row r="35" spans="3:4" ht="12.75">
      <c r="C35" s="47"/>
      <c r="D35" s="47"/>
    </row>
    <row r="36" spans="2:4" ht="13.5" thickBot="1">
      <c r="B36" s="37"/>
      <c r="C36" s="212">
        <f>C34+C17</f>
        <v>55708809</v>
      </c>
      <c r="D36" s="57">
        <f>D34+D17</f>
        <v>57247827</v>
      </c>
    </row>
    <row r="37" spans="3:4" ht="12.75">
      <c r="C37" s="18"/>
      <c r="D37" s="18"/>
    </row>
    <row r="38" spans="2:4" ht="12.75">
      <c r="B38" s="37" t="s">
        <v>42</v>
      </c>
      <c r="C38" s="47"/>
      <c r="D38" s="47"/>
    </row>
    <row r="39" spans="2:4" ht="12.75">
      <c r="B39" s="7" t="s">
        <v>43</v>
      </c>
      <c r="C39" s="40">
        <f>'Changes in Equity'!D27</f>
        <v>23056291</v>
      </c>
      <c r="D39" s="40">
        <v>23056291</v>
      </c>
    </row>
    <row r="40" spans="2:4" ht="12.75">
      <c r="B40" s="7" t="s">
        <v>175</v>
      </c>
      <c r="C40" s="40">
        <f>'Changes in Equity'!E27</f>
        <v>8527123</v>
      </c>
      <c r="D40" s="40">
        <v>8553773</v>
      </c>
    </row>
    <row r="41" spans="2:4" ht="12.75">
      <c r="B41" s="7" t="s">
        <v>176</v>
      </c>
      <c r="C41" s="40">
        <f>'Changes in Equity'!F27</f>
        <v>-1876</v>
      </c>
      <c r="D41" s="40">
        <v>55947</v>
      </c>
    </row>
    <row r="42" spans="2:4" ht="12.75">
      <c r="B42" s="7" t="s">
        <v>177</v>
      </c>
      <c r="C42" s="48">
        <f>'Changes in Equity'!G27</f>
        <v>19988746</v>
      </c>
      <c r="D42" s="48">
        <v>19532544</v>
      </c>
    </row>
    <row r="43" spans="2:4" ht="12.75">
      <c r="B43" s="1" t="s">
        <v>137</v>
      </c>
      <c r="C43" s="20">
        <f>SUM(C39:C42)</f>
        <v>51570284</v>
      </c>
      <c r="D43" s="20">
        <f>SUM(D39:D42)</f>
        <v>51198555</v>
      </c>
    </row>
    <row r="44" spans="3:4" ht="12.75">
      <c r="C44" s="44"/>
      <c r="D44" s="44"/>
    </row>
    <row r="45" spans="2:4" ht="12.75">
      <c r="B45" s="37" t="s">
        <v>133</v>
      </c>
      <c r="C45" s="40"/>
      <c r="D45" s="40"/>
    </row>
    <row r="46" spans="2:4" ht="12.75">
      <c r="B46" s="7" t="s">
        <v>172</v>
      </c>
      <c r="C46" s="51">
        <v>1939848</v>
      </c>
      <c r="D46" s="51">
        <v>3178048</v>
      </c>
    </row>
    <row r="47" spans="2:4" ht="12.75">
      <c r="B47" s="7" t="s">
        <v>180</v>
      </c>
      <c r="C47" s="52">
        <v>1463677</v>
      </c>
      <c r="D47" s="52">
        <v>2136224</v>
      </c>
    </row>
    <row r="48" spans="2:4" ht="12.75">
      <c r="B48" s="7" t="s">
        <v>116</v>
      </c>
      <c r="C48" s="54">
        <v>735000</v>
      </c>
      <c r="D48" s="54">
        <v>735000</v>
      </c>
    </row>
    <row r="49" spans="3:4" ht="12.75">
      <c r="C49" s="56">
        <f>SUM(C46:C48)</f>
        <v>4138525</v>
      </c>
      <c r="D49" s="56">
        <f>SUM(D46:D48)</f>
        <v>6049272</v>
      </c>
    </row>
    <row r="50" spans="3:4" ht="12.75">
      <c r="C50" s="47"/>
      <c r="D50" s="47"/>
    </row>
    <row r="51" spans="2:4" ht="13.5" thickBot="1">
      <c r="B51" s="37"/>
      <c r="C51" s="212">
        <f>C43+C49</f>
        <v>55708809</v>
      </c>
      <c r="D51" s="57">
        <f>D43+D49</f>
        <v>57247827</v>
      </c>
    </row>
    <row r="52" spans="3:4" ht="12.75">
      <c r="C52" s="47"/>
      <c r="D52" s="47"/>
    </row>
    <row r="53" spans="3:4" ht="12.75">
      <c r="C53" s="47"/>
      <c r="D53" s="47"/>
    </row>
    <row r="54" s="29" customFormat="1" ht="12.75">
      <c r="C54" s="7"/>
    </row>
    <row r="55" spans="2:4" s="135" customFormat="1" ht="13.5" thickBot="1">
      <c r="B55" s="7" t="s">
        <v>128</v>
      </c>
      <c r="C55" s="215">
        <f>ROUND(C43/C39/10,2)</f>
        <v>0.22</v>
      </c>
      <c r="D55" s="215">
        <f>ROUND(D43/D39/10,2)</f>
        <v>0.22</v>
      </c>
    </row>
    <row r="56" spans="2:4" ht="12.75">
      <c r="B56" s="282"/>
      <c r="C56" s="282"/>
      <c r="D56" s="282"/>
    </row>
    <row r="57" spans="2:4" ht="12.75">
      <c r="B57" s="282"/>
      <c r="C57" s="282"/>
      <c r="D57" s="282"/>
    </row>
    <row r="58" spans="2:4" ht="12.75">
      <c r="B58" s="282"/>
      <c r="C58" s="282"/>
      <c r="D58" s="282"/>
    </row>
    <row r="59" spans="2:4" ht="12.75">
      <c r="B59" s="282"/>
      <c r="C59" s="282"/>
      <c r="D59" s="282"/>
    </row>
  </sheetData>
  <mergeCells count="7">
    <mergeCell ref="B56:D57"/>
    <mergeCell ref="B58:D59"/>
    <mergeCell ref="B1:D1"/>
    <mergeCell ref="B3:D3"/>
    <mergeCell ref="B6:D6"/>
    <mergeCell ref="B7:D7"/>
    <mergeCell ref="B2:D2"/>
  </mergeCells>
  <printOptions horizontalCentered="1"/>
  <pageMargins left="1" right="0.5" top="1" bottom="0.5"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1:K44"/>
  <sheetViews>
    <sheetView view="pageBreakPreview" zoomScaleSheetLayoutView="100" workbookViewId="0" topLeftCell="A1">
      <selection activeCell="G32" sqref="G32"/>
    </sheetView>
  </sheetViews>
  <sheetFormatPr defaultColWidth="9.140625" defaultRowHeight="12.75"/>
  <cols>
    <col min="1" max="1" width="1.7109375" style="29" customWidth="1"/>
    <col min="2" max="2" width="2.7109375" style="29" customWidth="1"/>
    <col min="3" max="3" width="25.8515625" style="29" customWidth="1"/>
    <col min="4" max="5" width="16.7109375" style="7" customWidth="1"/>
    <col min="6" max="6" width="4.421875" style="7" customWidth="1"/>
    <col min="7" max="7" width="16.7109375" style="7" customWidth="1"/>
    <col min="8" max="8" width="18.140625" style="29" bestFit="1" customWidth="1"/>
    <col min="9" max="9" width="3.28125" style="29" customWidth="1"/>
    <col min="10" max="10" width="14.00390625" style="140" bestFit="1" customWidth="1"/>
    <col min="11" max="11" width="11.8515625" style="29" bestFit="1" customWidth="1"/>
    <col min="12" max="16384" width="9.140625" style="29" customWidth="1"/>
  </cols>
  <sheetData>
    <row r="1" spans="2:10" s="7" customFormat="1" ht="15.75">
      <c r="B1" s="283" t="s">
        <v>142</v>
      </c>
      <c r="C1" s="283"/>
      <c r="D1" s="283"/>
      <c r="E1" s="283"/>
      <c r="F1" s="283"/>
      <c r="G1" s="283"/>
      <c r="H1" s="283"/>
      <c r="I1" s="6"/>
      <c r="J1" s="20"/>
    </row>
    <row r="2" spans="2:10" s="7" customFormat="1" ht="12.75">
      <c r="B2" s="287" t="s">
        <v>141</v>
      </c>
      <c r="C2" s="287"/>
      <c r="D2" s="287"/>
      <c r="E2" s="287"/>
      <c r="F2" s="287"/>
      <c r="G2" s="287"/>
      <c r="H2" s="287"/>
      <c r="I2" s="6"/>
      <c r="J2" s="20"/>
    </row>
    <row r="3" spans="2:10" s="7" customFormat="1" ht="12.75">
      <c r="B3" s="279" t="s">
        <v>24</v>
      </c>
      <c r="C3" s="279"/>
      <c r="D3" s="279"/>
      <c r="E3" s="279"/>
      <c r="F3" s="279"/>
      <c r="G3" s="279"/>
      <c r="H3" s="279"/>
      <c r="I3" s="8"/>
      <c r="J3" s="20"/>
    </row>
    <row r="4" spans="3:10" s="7" customFormat="1" ht="12.75">
      <c r="C4" s="6"/>
      <c r="D4" s="6"/>
      <c r="E4" s="6"/>
      <c r="F4" s="6"/>
      <c r="G4" s="6"/>
      <c r="H4" s="6"/>
      <c r="I4" s="6"/>
      <c r="J4" s="20"/>
    </row>
    <row r="5" spans="3:10" s="7" customFormat="1" ht="12.75">
      <c r="C5" s="287"/>
      <c r="D5" s="287"/>
      <c r="E5" s="287"/>
      <c r="F5" s="287"/>
      <c r="G5" s="287"/>
      <c r="H5" s="287"/>
      <c r="I5" s="6"/>
      <c r="J5" s="20"/>
    </row>
    <row r="6" spans="2:10" s="10" customFormat="1" ht="12.75">
      <c r="B6" s="287" t="s">
        <v>295</v>
      </c>
      <c r="C6" s="287"/>
      <c r="D6" s="287"/>
      <c r="E6" s="287"/>
      <c r="F6" s="287"/>
      <c r="G6" s="287"/>
      <c r="H6" s="287"/>
      <c r="I6" s="9"/>
      <c r="J6" s="139"/>
    </row>
    <row r="7" spans="2:10" s="7" customFormat="1" ht="12.75">
      <c r="B7" s="286" t="s">
        <v>25</v>
      </c>
      <c r="C7" s="286"/>
      <c r="D7" s="286"/>
      <c r="E7" s="286"/>
      <c r="F7" s="286"/>
      <c r="G7" s="286"/>
      <c r="H7" s="286"/>
      <c r="I7" s="11"/>
      <c r="J7" s="20"/>
    </row>
    <row r="8" spans="2:10" s="7" customFormat="1" ht="12.75">
      <c r="B8" s="5"/>
      <c r="C8" s="5"/>
      <c r="D8" s="5"/>
      <c r="E8" s="5"/>
      <c r="F8" s="5"/>
      <c r="G8" s="5"/>
      <c r="H8" s="5"/>
      <c r="I8" s="11"/>
      <c r="J8" s="20"/>
    </row>
    <row r="9" spans="4:10" s="7" customFormat="1" ht="12.75">
      <c r="D9" s="12"/>
      <c r="E9" s="12"/>
      <c r="F9" s="13"/>
      <c r="G9" s="14"/>
      <c r="I9" s="13"/>
      <c r="J9" s="20"/>
    </row>
    <row r="10" spans="4:11" s="7" customFormat="1" ht="12.75">
      <c r="D10" s="289" t="s">
        <v>112</v>
      </c>
      <c r="E10" s="289"/>
      <c r="F10" s="13"/>
      <c r="G10" s="289" t="s">
        <v>110</v>
      </c>
      <c r="H10" s="289"/>
      <c r="I10" s="13"/>
      <c r="J10" s="20"/>
      <c r="K10" s="19"/>
    </row>
    <row r="11" spans="4:11" s="7" customFormat="1" ht="12.75">
      <c r="D11" s="5" t="s">
        <v>26</v>
      </c>
      <c r="E11" s="5" t="s">
        <v>27</v>
      </c>
      <c r="F11" s="15"/>
      <c r="G11" s="5" t="s">
        <v>111</v>
      </c>
      <c r="H11" s="5" t="s">
        <v>27</v>
      </c>
      <c r="I11" s="15"/>
      <c r="J11" s="20"/>
      <c r="K11" s="12"/>
    </row>
    <row r="12" spans="4:11" s="7" customFormat="1" ht="12.75">
      <c r="D12" s="5" t="s">
        <v>28</v>
      </c>
      <c r="E12" s="5" t="s">
        <v>29</v>
      </c>
      <c r="F12" s="15"/>
      <c r="G12" s="5" t="s">
        <v>28</v>
      </c>
      <c r="H12" s="5" t="s">
        <v>30</v>
      </c>
      <c r="I12" s="15"/>
      <c r="J12" s="20"/>
      <c r="K12" s="12"/>
    </row>
    <row r="13" spans="4:11" s="7" customFormat="1" ht="12.75">
      <c r="D13" s="5" t="s">
        <v>31</v>
      </c>
      <c r="E13" s="5" t="s">
        <v>31</v>
      </c>
      <c r="F13" s="15"/>
      <c r="G13" s="5" t="s">
        <v>32</v>
      </c>
      <c r="H13" s="5" t="s">
        <v>33</v>
      </c>
      <c r="I13" s="15"/>
      <c r="J13" s="20"/>
      <c r="K13" s="12"/>
    </row>
    <row r="14" spans="4:11" s="7" customFormat="1" ht="12.75">
      <c r="D14" s="16">
        <v>39629</v>
      </c>
      <c r="E14" s="16">
        <v>39263</v>
      </c>
      <c r="F14" s="17"/>
      <c r="G14" s="16">
        <v>39629</v>
      </c>
      <c r="H14" s="16">
        <v>39263</v>
      </c>
      <c r="I14" s="17"/>
      <c r="J14" s="20"/>
      <c r="K14" s="17"/>
    </row>
    <row r="15" spans="4:11" s="7" customFormat="1" ht="12.75">
      <c r="D15" s="5" t="s">
        <v>34</v>
      </c>
      <c r="E15" s="5" t="s">
        <v>34</v>
      </c>
      <c r="F15" s="15"/>
      <c r="G15" s="5" t="s">
        <v>34</v>
      </c>
      <c r="H15" s="5" t="s">
        <v>34</v>
      </c>
      <c r="I15" s="15"/>
      <c r="J15" s="20"/>
      <c r="K15" s="12"/>
    </row>
    <row r="16" spans="4:11" s="7" customFormat="1" ht="12.75">
      <c r="D16" s="18"/>
      <c r="E16" s="12"/>
      <c r="F16" s="13"/>
      <c r="G16" s="18"/>
      <c r="H16" s="21"/>
      <c r="I16" s="13"/>
      <c r="J16" s="20"/>
      <c r="K16" s="18"/>
    </row>
    <row r="17" spans="2:11" s="7" customFormat="1" ht="12.75">
      <c r="B17" s="19" t="s">
        <v>35</v>
      </c>
      <c r="C17" s="19"/>
      <c r="D17" s="20">
        <v>10695256</v>
      </c>
      <c r="E17" s="131">
        <v>10103241</v>
      </c>
      <c r="F17" s="21"/>
      <c r="G17" s="20">
        <v>23619541</v>
      </c>
      <c r="H17" s="131">
        <v>23687093</v>
      </c>
      <c r="I17" s="21"/>
      <c r="J17" s="20"/>
      <c r="K17" s="130"/>
    </row>
    <row r="18" spans="2:11" s="7" customFormat="1" ht="12.75">
      <c r="B18" s="19"/>
      <c r="C18" s="19"/>
      <c r="D18" s="20"/>
      <c r="E18" s="131"/>
      <c r="F18" s="21"/>
      <c r="G18" s="20"/>
      <c r="H18" s="131"/>
      <c r="I18" s="21"/>
      <c r="J18" s="20"/>
      <c r="K18" s="130"/>
    </row>
    <row r="19" spans="2:11" s="7" customFormat="1" ht="12.75">
      <c r="B19" s="19" t="s">
        <v>119</v>
      </c>
      <c r="C19" s="19"/>
      <c r="D19" s="20">
        <v>-9537415</v>
      </c>
      <c r="E19" s="131">
        <v>-7134880</v>
      </c>
      <c r="F19" s="21"/>
      <c r="G19" s="20">
        <v>-19546443</v>
      </c>
      <c r="H19" s="131">
        <v>-15741581</v>
      </c>
      <c r="I19" s="21"/>
      <c r="J19" s="20"/>
      <c r="K19" s="130"/>
    </row>
    <row r="20" spans="2:11" s="7" customFormat="1" ht="12.75">
      <c r="B20" s="19"/>
      <c r="C20" s="19"/>
      <c r="D20" s="22"/>
      <c r="E20" s="133"/>
      <c r="F20" s="23"/>
      <c r="G20" s="22"/>
      <c r="H20" s="133"/>
      <c r="I20" s="23"/>
      <c r="J20" s="20"/>
      <c r="K20" s="130"/>
    </row>
    <row r="21" spans="2:11" s="7" customFormat="1" ht="12.75">
      <c r="B21" s="19" t="s">
        <v>147</v>
      </c>
      <c r="C21" s="19"/>
      <c r="D21" s="20">
        <f>SUM(D17:D20)</f>
        <v>1157841</v>
      </c>
      <c r="E21" s="131">
        <f>SUM(E17:E20)</f>
        <v>2968361</v>
      </c>
      <c r="F21" s="23"/>
      <c r="G21" s="20">
        <f>SUM(G17:G20)</f>
        <v>4073098</v>
      </c>
      <c r="H21" s="131">
        <f>SUM(H17:H20)</f>
        <v>7945512</v>
      </c>
      <c r="I21" s="23"/>
      <c r="J21" s="20"/>
      <c r="K21" s="130"/>
    </row>
    <row r="22" spans="2:11" s="7" customFormat="1" ht="12.75">
      <c r="B22" s="19"/>
      <c r="C22" s="19"/>
      <c r="D22" s="208"/>
      <c r="E22" s="131"/>
      <c r="F22" s="208"/>
      <c r="G22" s="208"/>
      <c r="H22" s="131"/>
      <c r="I22" s="23"/>
      <c r="J22" s="20"/>
      <c r="K22" s="130"/>
    </row>
    <row r="23" spans="2:11" s="7" customFormat="1" ht="12.75">
      <c r="B23" s="19" t="s">
        <v>146</v>
      </c>
      <c r="C23" s="19"/>
      <c r="D23" s="20">
        <v>243881</v>
      </c>
      <c r="E23" s="131">
        <v>99657</v>
      </c>
      <c r="F23" s="23"/>
      <c r="G23" s="20">
        <v>407318</v>
      </c>
      <c r="H23" s="131">
        <v>146567</v>
      </c>
      <c r="I23" s="23"/>
      <c r="J23" s="20"/>
      <c r="K23" s="130"/>
    </row>
    <row r="24" spans="2:11" s="7" customFormat="1" ht="12.75">
      <c r="B24" s="19"/>
      <c r="C24" s="19"/>
      <c r="D24" s="24"/>
      <c r="E24" s="130"/>
      <c r="F24" s="23"/>
      <c r="G24" s="24"/>
      <c r="H24" s="130"/>
      <c r="I24" s="23"/>
      <c r="J24" s="20"/>
      <c r="K24" s="130"/>
    </row>
    <row r="25" spans="2:11" s="7" customFormat="1" ht="12.75">
      <c r="B25" s="19" t="s">
        <v>145</v>
      </c>
      <c r="C25" s="19"/>
      <c r="D25" s="20">
        <v>-1315586</v>
      </c>
      <c r="E25" s="131">
        <v>-1636186</v>
      </c>
      <c r="F25" s="23"/>
      <c r="G25" s="20">
        <v>-3613482</v>
      </c>
      <c r="H25" s="131">
        <v>-3918521</v>
      </c>
      <c r="I25" s="23"/>
      <c r="J25" s="20"/>
      <c r="K25" s="130"/>
    </row>
    <row r="26" spans="2:11" s="7" customFormat="1" ht="12.75">
      <c r="B26" s="19"/>
      <c r="C26" s="19"/>
      <c r="D26" s="24"/>
      <c r="E26" s="130"/>
      <c r="F26" s="23"/>
      <c r="G26" s="24"/>
      <c r="H26" s="130"/>
      <c r="I26" s="23"/>
      <c r="J26" s="20"/>
      <c r="K26" s="130"/>
    </row>
    <row r="27" spans="2:11" s="7" customFormat="1" ht="12.75">
      <c r="B27" s="19" t="s">
        <v>144</v>
      </c>
      <c r="C27" s="19"/>
      <c r="D27" s="20">
        <v>-127038</v>
      </c>
      <c r="E27" s="131">
        <v>-242750</v>
      </c>
      <c r="F27" s="23"/>
      <c r="G27" s="20">
        <v>-264732</v>
      </c>
      <c r="H27" s="131">
        <v>-445551</v>
      </c>
      <c r="I27" s="23"/>
      <c r="J27" s="20"/>
      <c r="K27" s="130"/>
    </row>
    <row r="28" spans="2:11" s="7" customFormat="1" ht="12.75">
      <c r="B28" s="19"/>
      <c r="C28" s="19"/>
      <c r="D28" s="22"/>
      <c r="E28" s="133"/>
      <c r="F28" s="23"/>
      <c r="G28" s="22"/>
      <c r="H28" s="133"/>
      <c r="I28" s="23"/>
      <c r="J28" s="20"/>
      <c r="K28" s="130"/>
    </row>
    <row r="29" spans="2:11" s="7" customFormat="1" ht="12.75">
      <c r="B29" s="19" t="s">
        <v>312</v>
      </c>
      <c r="C29" s="19"/>
      <c r="D29" s="24">
        <f>SUM(D21:D28)</f>
        <v>-40902</v>
      </c>
      <c r="E29" s="130">
        <f>SUM(E21:E28)</f>
        <v>1189082</v>
      </c>
      <c r="F29" s="23"/>
      <c r="G29" s="24">
        <f>SUM(G21:G28)</f>
        <v>602202</v>
      </c>
      <c r="H29" s="130">
        <f>SUM(H21:H28)</f>
        <v>3728007</v>
      </c>
      <c r="I29" s="23"/>
      <c r="J29" s="20"/>
      <c r="K29" s="130"/>
    </row>
    <row r="30" spans="2:11" s="7" customFormat="1" ht="12.75">
      <c r="B30" s="19"/>
      <c r="C30" s="19"/>
      <c r="D30" s="25"/>
      <c r="E30" s="130"/>
      <c r="F30" s="25"/>
      <c r="G30" s="25"/>
      <c r="H30" s="130"/>
      <c r="I30" s="23"/>
      <c r="J30" s="20"/>
      <c r="K30" s="130"/>
    </row>
    <row r="31" spans="2:11" s="7" customFormat="1" ht="12.75">
      <c r="B31" s="19" t="s">
        <v>118</v>
      </c>
      <c r="C31" s="19"/>
      <c r="D31" s="20">
        <v>-40000</v>
      </c>
      <c r="E31" s="131">
        <v>-111803</v>
      </c>
      <c r="F31" s="23"/>
      <c r="G31" s="20">
        <v>-146000</v>
      </c>
      <c r="H31" s="131">
        <v>-197803</v>
      </c>
      <c r="I31" s="25"/>
      <c r="J31" s="20"/>
      <c r="K31" s="130"/>
    </row>
    <row r="32" spans="2:11" s="7" customFormat="1" ht="12.75">
      <c r="B32" s="19"/>
      <c r="C32" s="19"/>
      <c r="D32" s="22"/>
      <c r="E32" s="133"/>
      <c r="F32" s="23"/>
      <c r="G32" s="22"/>
      <c r="H32" s="133"/>
      <c r="I32" s="23"/>
      <c r="J32" s="20"/>
      <c r="K32" s="130"/>
    </row>
    <row r="33" spans="2:11" s="7" customFormat="1" ht="13.5" thickBot="1">
      <c r="B33" s="19" t="s">
        <v>320</v>
      </c>
      <c r="C33" s="19"/>
      <c r="D33" s="207">
        <f>SUM(D29:D32)</f>
        <v>-80902</v>
      </c>
      <c r="E33" s="150">
        <f>SUM(E29:E32)</f>
        <v>1077279</v>
      </c>
      <c r="F33" s="26"/>
      <c r="G33" s="207">
        <f>SUM(G29:G32)</f>
        <v>456202</v>
      </c>
      <c r="H33" s="150">
        <f>SUM(H29:H32)</f>
        <v>3530204</v>
      </c>
      <c r="I33" s="26"/>
      <c r="J33" s="20"/>
      <c r="K33" s="130"/>
    </row>
    <row r="34" spans="2:11" s="7" customFormat="1" ht="13.5" thickTop="1">
      <c r="B34" s="19"/>
      <c r="C34" s="19"/>
      <c r="D34" s="26"/>
      <c r="E34" s="214"/>
      <c r="F34" s="26"/>
      <c r="G34" s="23"/>
      <c r="H34" s="175"/>
      <c r="I34" s="26"/>
      <c r="J34" s="20"/>
      <c r="K34" s="175"/>
    </row>
    <row r="35" spans="2:11" ht="12.75">
      <c r="B35" s="27" t="s">
        <v>321</v>
      </c>
      <c r="C35" s="27"/>
      <c r="D35" s="19"/>
      <c r="E35" s="19"/>
      <c r="F35" s="19"/>
      <c r="G35" s="19"/>
      <c r="H35" s="27"/>
      <c r="I35" s="28"/>
      <c r="K35" s="27"/>
    </row>
    <row r="36" spans="3:11" ht="12.75">
      <c r="C36" s="43" t="s">
        <v>186</v>
      </c>
      <c r="D36" s="209">
        <f>Summary!C18</f>
        <v>-0.04</v>
      </c>
      <c r="E36" s="209">
        <f>Summary!D18</f>
        <v>0.53</v>
      </c>
      <c r="F36" s="210"/>
      <c r="G36" s="209">
        <f>Summary!F18</f>
        <v>0.2</v>
      </c>
      <c r="H36" s="30">
        <f>Summary!G18</f>
        <v>1.79</v>
      </c>
      <c r="I36" s="31"/>
      <c r="K36" s="30"/>
    </row>
    <row r="37" spans="3:11" s="33" customFormat="1" ht="13.5" thickBot="1">
      <c r="C37" s="43" t="s">
        <v>143</v>
      </c>
      <c r="D37" s="211" t="s">
        <v>36</v>
      </c>
      <c r="E37" s="211" t="s">
        <v>36</v>
      </c>
      <c r="F37" s="19"/>
      <c r="G37" s="211" t="s">
        <v>36</v>
      </c>
      <c r="H37" s="76" t="s">
        <v>36</v>
      </c>
      <c r="I37" s="32"/>
      <c r="J37" s="141"/>
      <c r="K37" s="75"/>
    </row>
    <row r="38" spans="3:11" s="33" customFormat="1" ht="29.25" customHeight="1" thickTop="1">
      <c r="C38" s="288"/>
      <c r="D38" s="288"/>
      <c r="E38" s="288"/>
      <c r="F38" s="288"/>
      <c r="G38" s="288"/>
      <c r="H38" s="288"/>
      <c r="I38" s="288"/>
      <c r="J38" s="141"/>
      <c r="K38" s="32"/>
    </row>
    <row r="39" spans="3:8" ht="12.75">
      <c r="C39" s="33"/>
      <c r="D39" s="209"/>
      <c r="E39" s="209"/>
      <c r="G39" s="209"/>
      <c r="H39" s="30"/>
    </row>
    <row r="40" spans="4:8" ht="12.75">
      <c r="D40" s="21"/>
      <c r="E40" s="21"/>
      <c r="G40" s="21"/>
      <c r="H40" s="172"/>
    </row>
    <row r="41" spans="3:8" ht="12.75">
      <c r="C41" s="137"/>
      <c r="D41" s="21"/>
      <c r="E41" s="21"/>
      <c r="G41" s="21"/>
      <c r="H41" s="172"/>
    </row>
    <row r="42" ht="12.75">
      <c r="C42" s="138"/>
    </row>
    <row r="43" ht="12.75">
      <c r="C43" s="138"/>
    </row>
    <row r="44" ht="12.75">
      <c r="C44" s="138"/>
    </row>
  </sheetData>
  <mergeCells count="9">
    <mergeCell ref="B1:H1"/>
    <mergeCell ref="B3:H3"/>
    <mergeCell ref="C38:I38"/>
    <mergeCell ref="B2:H2"/>
    <mergeCell ref="C5:H5"/>
    <mergeCell ref="D10:E10"/>
    <mergeCell ref="G10:H10"/>
    <mergeCell ref="B6:H6"/>
    <mergeCell ref="B7:H7"/>
  </mergeCells>
  <printOptions horizontalCentered="1"/>
  <pageMargins left="0.5" right="0.25" top="0.75" bottom="0.5" header="0.5" footer="0.5"/>
  <pageSetup horizontalDpi="300" verticalDpi="300" orientation="portrait" paperSize="9" scale="90"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B1:H46"/>
  <sheetViews>
    <sheetView view="pageBreakPreview" zoomScaleSheetLayoutView="100" workbookViewId="0" topLeftCell="A1">
      <selection activeCell="G24" sqref="G24"/>
    </sheetView>
  </sheetViews>
  <sheetFormatPr defaultColWidth="9.140625" defaultRowHeight="12.75"/>
  <cols>
    <col min="1" max="1" width="1.7109375" style="7" customWidth="1"/>
    <col min="2" max="2" width="2.7109375" style="7" customWidth="1"/>
    <col min="3" max="3" width="32.57421875" style="7" customWidth="1"/>
    <col min="4" max="5" width="12.7109375" style="7" customWidth="1"/>
    <col min="6" max="6" width="19.28125" style="7" bestFit="1" customWidth="1"/>
    <col min="7" max="8" width="12.7109375" style="7" customWidth="1"/>
    <col min="9" max="16384" width="9.140625" style="7" customWidth="1"/>
  </cols>
  <sheetData>
    <row r="1" spans="2:8" ht="15.75">
      <c r="B1" s="283" t="s">
        <v>142</v>
      </c>
      <c r="C1" s="283"/>
      <c r="D1" s="283"/>
      <c r="E1" s="283"/>
      <c r="F1" s="283"/>
      <c r="G1" s="283"/>
      <c r="H1" s="283"/>
    </row>
    <row r="2" spans="2:8" ht="12.75">
      <c r="B2" s="287" t="s">
        <v>141</v>
      </c>
      <c r="C2" s="287"/>
      <c r="D2" s="287"/>
      <c r="E2" s="287"/>
      <c r="F2" s="287"/>
      <c r="G2" s="287"/>
      <c r="H2" s="287"/>
    </row>
    <row r="3" spans="2:8" ht="12.75">
      <c r="B3" s="284" t="s">
        <v>24</v>
      </c>
      <c r="C3" s="284"/>
      <c r="D3" s="284"/>
      <c r="E3" s="284"/>
      <c r="F3" s="284"/>
      <c r="G3" s="284"/>
      <c r="H3" s="284"/>
    </row>
    <row r="4" spans="3:7" ht="12.75">
      <c r="C4" s="11"/>
      <c r="D4" s="11"/>
      <c r="E4" s="11"/>
      <c r="F4" s="11"/>
      <c r="G4" s="11"/>
    </row>
    <row r="5" ht="12.75">
      <c r="E5" s="11"/>
    </row>
    <row r="6" spans="2:8" ht="12.75">
      <c r="B6" s="287" t="s">
        <v>52</v>
      </c>
      <c r="C6" s="287"/>
      <c r="D6" s="287"/>
      <c r="E6" s="287"/>
      <c r="F6" s="287"/>
      <c r="G6" s="287"/>
      <c r="H6" s="287"/>
    </row>
    <row r="7" spans="2:8" ht="12.75">
      <c r="B7" s="287" t="s">
        <v>296</v>
      </c>
      <c r="C7" s="287"/>
      <c r="D7" s="287"/>
      <c r="E7" s="287"/>
      <c r="F7" s="287"/>
      <c r="G7" s="287"/>
      <c r="H7" s="287"/>
    </row>
    <row r="8" spans="2:8" ht="12.75">
      <c r="B8" s="286" t="s">
        <v>25</v>
      </c>
      <c r="C8" s="286"/>
      <c r="D8" s="286"/>
      <c r="E8" s="286"/>
      <c r="F8" s="286"/>
      <c r="G8" s="286"/>
      <c r="H8" s="286"/>
    </row>
    <row r="9" spans="3:7" ht="12.75">
      <c r="C9" s="2"/>
      <c r="D9" s="2"/>
      <c r="E9" s="2"/>
      <c r="F9" s="2"/>
      <c r="G9" s="2"/>
    </row>
    <row r="10" spans="3:7" ht="12.75">
      <c r="C10" s="5"/>
      <c r="D10" s="5"/>
      <c r="E10" s="5"/>
      <c r="F10" s="5"/>
      <c r="G10" s="5"/>
    </row>
    <row r="11" spans="3:7" ht="12.75">
      <c r="C11" s="5"/>
      <c r="E11" s="287" t="s">
        <v>53</v>
      </c>
      <c r="F11" s="287"/>
      <c r="G11" s="5" t="s">
        <v>54</v>
      </c>
    </row>
    <row r="12" spans="3:8" ht="12.75">
      <c r="C12" s="5"/>
      <c r="D12" s="5" t="s">
        <v>120</v>
      </c>
      <c r="E12" s="5" t="s">
        <v>120</v>
      </c>
      <c r="F12" s="5" t="s">
        <v>178</v>
      </c>
      <c r="G12" s="5" t="s">
        <v>124</v>
      </c>
      <c r="H12" s="5"/>
    </row>
    <row r="13" spans="3:8" ht="12.75">
      <c r="C13" s="5"/>
      <c r="D13" s="5" t="s">
        <v>121</v>
      </c>
      <c r="E13" s="5" t="s">
        <v>122</v>
      </c>
      <c r="F13" s="2" t="s">
        <v>179</v>
      </c>
      <c r="G13" s="5" t="s">
        <v>123</v>
      </c>
      <c r="H13" s="5" t="s">
        <v>55</v>
      </c>
    </row>
    <row r="14" spans="3:8" ht="12.75">
      <c r="C14" s="5"/>
      <c r="D14" s="35" t="s">
        <v>34</v>
      </c>
      <c r="E14" s="35" t="s">
        <v>34</v>
      </c>
      <c r="F14" s="35" t="s">
        <v>34</v>
      </c>
      <c r="G14" s="35" t="s">
        <v>34</v>
      </c>
      <c r="H14" s="35" t="s">
        <v>34</v>
      </c>
    </row>
    <row r="15" ht="12.75">
      <c r="E15" s="36"/>
    </row>
    <row r="16" spans="2:5" ht="12.75">
      <c r="B16" s="64" t="s">
        <v>306</v>
      </c>
      <c r="C16" s="37"/>
      <c r="E16" s="36"/>
    </row>
    <row r="17" ht="12.75">
      <c r="E17" s="36"/>
    </row>
    <row r="18" spans="2:8" ht="12.75">
      <c r="B18" s="7" t="s">
        <v>227</v>
      </c>
      <c r="D18" s="20">
        <v>23056291</v>
      </c>
      <c r="E18" s="38">
        <v>8553773</v>
      </c>
      <c r="F18" s="20">
        <v>55947</v>
      </c>
      <c r="G18" s="20">
        <v>19532544</v>
      </c>
      <c r="H18" s="20">
        <f>SUM(D18:G18)</f>
        <v>51198555</v>
      </c>
    </row>
    <row r="19" spans="4:8" ht="12.75">
      <c r="D19" s="40"/>
      <c r="E19" s="20"/>
      <c r="F19" s="20"/>
      <c r="G19" s="20"/>
      <c r="H19" s="20"/>
    </row>
    <row r="20" spans="2:8" ht="12.75">
      <c r="B20" s="7" t="s">
        <v>171</v>
      </c>
      <c r="D20" s="151">
        <v>0</v>
      </c>
      <c r="E20" s="152">
        <v>0</v>
      </c>
      <c r="F20" s="68">
        <v>-57823</v>
      </c>
      <c r="G20" s="68">
        <v>0</v>
      </c>
      <c r="H20" s="69">
        <f>SUM(D20:G20)</f>
        <v>-57823</v>
      </c>
    </row>
    <row r="21" spans="4:8" ht="12.75">
      <c r="D21" s="143"/>
      <c r="E21" s="39"/>
      <c r="F21" s="24"/>
      <c r="G21" s="24"/>
      <c r="H21" s="125"/>
    </row>
    <row r="22" spans="2:8" ht="12.75">
      <c r="B22" s="7" t="s">
        <v>201</v>
      </c>
      <c r="D22" s="143">
        <v>0</v>
      </c>
      <c r="E22" s="38">
        <v>-26650</v>
      </c>
      <c r="F22" s="24">
        <v>0</v>
      </c>
      <c r="G22" s="24">
        <v>0</v>
      </c>
      <c r="H22" s="125">
        <f>SUM(D22:G22)</f>
        <v>-26650</v>
      </c>
    </row>
    <row r="23" spans="4:8" ht="12.75">
      <c r="D23" s="143"/>
      <c r="E23" s="23"/>
      <c r="F23" s="23"/>
      <c r="G23" s="23"/>
      <c r="H23" s="144"/>
    </row>
    <row r="24" spans="2:8" ht="12.75">
      <c r="B24" s="7" t="s">
        <v>117</v>
      </c>
      <c r="D24" s="65">
        <v>0</v>
      </c>
      <c r="E24" s="66">
        <v>0</v>
      </c>
      <c r="F24" s="145">
        <v>0</v>
      </c>
      <c r="G24" s="22">
        <f>'Consolidated IS'!G33</f>
        <v>456202</v>
      </c>
      <c r="H24" s="67">
        <f>SUM(D24:G24)</f>
        <v>456202</v>
      </c>
    </row>
    <row r="25" spans="2:8" ht="12.75">
      <c r="B25" s="7" t="s">
        <v>168</v>
      </c>
      <c r="D25" s="153">
        <f>SUM(D20:D24)</f>
        <v>0</v>
      </c>
      <c r="E25" s="154">
        <f>SUM(E20:E24)</f>
        <v>-26650</v>
      </c>
      <c r="F25" s="154">
        <f>SUM(F20:F24)</f>
        <v>-57823</v>
      </c>
      <c r="G25" s="154">
        <f>SUM(G20:G24)</f>
        <v>456202</v>
      </c>
      <c r="H25" s="155">
        <f>SUM(H20:H24)</f>
        <v>371729</v>
      </c>
    </row>
    <row r="26" spans="4:8" ht="12.75">
      <c r="D26" s="24"/>
      <c r="E26" s="24"/>
      <c r="F26" s="24"/>
      <c r="G26" s="24"/>
      <c r="H26" s="24"/>
    </row>
    <row r="27" spans="2:8" ht="13.5" thickBot="1">
      <c r="B27" s="3" t="s">
        <v>308</v>
      </c>
      <c r="C27" s="37"/>
      <c r="D27" s="123">
        <f>SUM(D18:D26)-D25</f>
        <v>23056291</v>
      </c>
      <c r="E27" s="123">
        <f>SUM(E18:E26)-E25</f>
        <v>8527123</v>
      </c>
      <c r="F27" s="123">
        <f>SUM(F18:F26)-F25</f>
        <v>-1876</v>
      </c>
      <c r="G27" s="123">
        <f>SUM(G18:G26)-G25</f>
        <v>19988746</v>
      </c>
      <c r="H27" s="123">
        <f>SUM(H18:H26)-H25</f>
        <v>51570284</v>
      </c>
    </row>
    <row r="28" ht="12.75">
      <c r="E28" s="36"/>
    </row>
    <row r="29" ht="12.75">
      <c r="E29" s="36"/>
    </row>
    <row r="30" spans="5:6" ht="12.75">
      <c r="E30" s="36"/>
      <c r="F30" s="128"/>
    </row>
    <row r="31" ht="12.75">
      <c r="E31" s="36"/>
    </row>
    <row r="32" spans="2:5" ht="12.75">
      <c r="B32" s="64" t="s">
        <v>307</v>
      </c>
      <c r="C32" s="37"/>
      <c r="E32" s="36"/>
    </row>
    <row r="33" ht="12.75">
      <c r="E33" s="36"/>
    </row>
    <row r="34" spans="2:8" ht="12.75">
      <c r="B34" s="135" t="s">
        <v>185</v>
      </c>
      <c r="C34" s="135"/>
      <c r="D34" s="131">
        <v>19166667</v>
      </c>
      <c r="E34" s="149">
        <v>1978308</v>
      </c>
      <c r="F34" s="131">
        <v>134892</v>
      </c>
      <c r="G34" s="131">
        <v>13248911</v>
      </c>
      <c r="H34" s="20">
        <f>SUM(D34:G34)</f>
        <v>34528778</v>
      </c>
    </row>
    <row r="35" spans="2:8" ht="12.75">
      <c r="B35" s="135"/>
      <c r="C35" s="135"/>
      <c r="D35" s="255"/>
      <c r="E35" s="131"/>
      <c r="F35" s="131"/>
      <c r="G35" s="131"/>
      <c r="H35" s="20"/>
    </row>
    <row r="36" spans="2:8" ht="12.75">
      <c r="B36" s="135" t="s">
        <v>310</v>
      </c>
      <c r="C36" s="135"/>
      <c r="D36" s="255">
        <v>1469000</v>
      </c>
      <c r="E36" s="131">
        <v>2644200</v>
      </c>
      <c r="F36" s="131">
        <v>0</v>
      </c>
      <c r="G36" s="131">
        <v>0</v>
      </c>
      <c r="H36" s="20">
        <f>SUM(D36:G36)</f>
        <v>4113200</v>
      </c>
    </row>
    <row r="37" spans="4:8" ht="12.75">
      <c r="D37" s="40"/>
      <c r="E37" s="20"/>
      <c r="F37" s="20"/>
      <c r="G37" s="20"/>
      <c r="H37" s="20"/>
    </row>
    <row r="38" spans="2:8" ht="12.75">
      <c r="B38" s="7" t="s">
        <v>171</v>
      </c>
      <c r="D38" s="156">
        <v>0</v>
      </c>
      <c r="E38" s="157">
        <v>0</v>
      </c>
      <c r="F38" s="142">
        <v>-2624</v>
      </c>
      <c r="G38" s="142">
        <v>0</v>
      </c>
      <c r="H38" s="69">
        <f>SUM(D38:G38)</f>
        <v>-2624</v>
      </c>
    </row>
    <row r="39" spans="4:8" ht="12.75">
      <c r="D39" s="124"/>
      <c r="E39" s="24"/>
      <c r="F39" s="24"/>
      <c r="G39" s="24"/>
      <c r="H39" s="125"/>
    </row>
    <row r="40" spans="2:8" ht="12.75">
      <c r="B40" s="7" t="s">
        <v>117</v>
      </c>
      <c r="D40" s="70">
        <v>0</v>
      </c>
      <c r="E40" s="22">
        <v>0</v>
      </c>
      <c r="F40" s="22">
        <v>0</v>
      </c>
      <c r="G40" s="22">
        <f>'Consolidated IS'!H33</f>
        <v>3530204</v>
      </c>
      <c r="H40" s="67">
        <f>SUM(D40:G40)</f>
        <v>3530204</v>
      </c>
    </row>
    <row r="41" spans="2:8" ht="12.75">
      <c r="B41" s="7" t="s">
        <v>168</v>
      </c>
      <c r="D41" s="153">
        <f>SUM(D38:D40)</f>
        <v>0</v>
      </c>
      <c r="E41" s="154">
        <f>SUM(E38:E40)</f>
        <v>0</v>
      </c>
      <c r="F41" s="154">
        <f>SUM(F38:F40)</f>
        <v>-2624</v>
      </c>
      <c r="G41" s="154">
        <f>SUM(G38:G40)</f>
        <v>3530204</v>
      </c>
      <c r="H41" s="155">
        <f>SUM(H38:H40)</f>
        <v>3527580</v>
      </c>
    </row>
    <row r="42" spans="4:8" ht="12.75">
      <c r="D42" s="24"/>
      <c r="E42" s="24"/>
      <c r="F42" s="24"/>
      <c r="G42" s="24"/>
      <c r="H42" s="24"/>
    </row>
    <row r="43" spans="2:8" ht="12.75">
      <c r="B43" s="135" t="s">
        <v>311</v>
      </c>
      <c r="C43" s="135"/>
      <c r="D43" s="130">
        <v>0</v>
      </c>
      <c r="E43" s="130">
        <v>0</v>
      </c>
      <c r="F43" s="130">
        <v>0</v>
      </c>
      <c r="G43" s="130">
        <v>-1238140</v>
      </c>
      <c r="H43" s="20">
        <f>SUM(D43:G43)</f>
        <v>-1238140</v>
      </c>
    </row>
    <row r="44" spans="4:8" ht="12.75">
      <c r="D44" s="40"/>
      <c r="E44" s="20"/>
      <c r="F44" s="20"/>
      <c r="G44" s="20"/>
      <c r="H44" s="20"/>
    </row>
    <row r="45" spans="2:8" ht="13.5" thickBot="1">
      <c r="B45" s="3" t="s">
        <v>309</v>
      </c>
      <c r="C45" s="37"/>
      <c r="D45" s="57">
        <f>SUM(D34:D44)-D41</f>
        <v>20635667</v>
      </c>
      <c r="E45" s="57">
        <f>SUM(E34:E44)-E41</f>
        <v>4622508</v>
      </c>
      <c r="F45" s="57">
        <f>SUM(F34:F44)-F41</f>
        <v>132268</v>
      </c>
      <c r="G45" s="57">
        <f>SUM(G34:G44)-G41</f>
        <v>15540975</v>
      </c>
      <c r="H45" s="57">
        <f>SUM(H34:H44)-H41</f>
        <v>40931418</v>
      </c>
    </row>
    <row r="46" spans="4:6" ht="12.75">
      <c r="D46" s="41"/>
      <c r="F46" s="42"/>
    </row>
  </sheetData>
  <mergeCells count="7">
    <mergeCell ref="B1:H1"/>
    <mergeCell ref="B3:H3"/>
    <mergeCell ref="B2:H2"/>
    <mergeCell ref="E11:F11"/>
    <mergeCell ref="B8:H8"/>
    <mergeCell ref="B6:H6"/>
    <mergeCell ref="B7:H7"/>
  </mergeCells>
  <printOptions horizontalCentered="1"/>
  <pageMargins left="0.5" right="0.25" top="1" bottom="0.5" header="0.5" footer="0.5"/>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C64" sqref="C64"/>
    </sheetView>
  </sheetViews>
  <sheetFormatPr defaultColWidth="9.140625" defaultRowHeight="12.75"/>
  <cols>
    <col min="1" max="1" width="1.7109375" style="7" customWidth="1"/>
    <col min="2" max="2" width="2.7109375" style="7" customWidth="1"/>
    <col min="3" max="3" width="48.7109375" style="7" customWidth="1"/>
    <col min="4" max="5" width="17.7109375" style="7" customWidth="1"/>
    <col min="6" max="6" width="9.140625" style="7" customWidth="1"/>
    <col min="7" max="7" width="5.140625" style="7" customWidth="1"/>
    <col min="8" max="16384" width="9.140625" style="7" customWidth="1"/>
  </cols>
  <sheetData>
    <row r="1" spans="2:5" ht="15.75">
      <c r="B1" s="283" t="s">
        <v>142</v>
      </c>
      <c r="C1" s="283"/>
      <c r="D1" s="283"/>
      <c r="E1" s="283"/>
    </row>
    <row r="2" spans="2:5" ht="12.75">
      <c r="B2" s="287" t="s">
        <v>141</v>
      </c>
      <c r="C2" s="287"/>
      <c r="D2" s="287"/>
      <c r="E2" s="287"/>
    </row>
    <row r="3" spans="2:5" ht="12.75">
      <c r="B3" s="284" t="s">
        <v>24</v>
      </c>
      <c r="C3" s="284"/>
      <c r="D3" s="284"/>
      <c r="E3" s="284"/>
    </row>
    <row r="4" spans="2:5" ht="12.75">
      <c r="B4" s="287"/>
      <c r="C4" s="287"/>
      <c r="D4" s="287"/>
      <c r="E4" s="287"/>
    </row>
    <row r="5" spans="2:5" ht="12.75">
      <c r="B5" s="287" t="s">
        <v>214</v>
      </c>
      <c r="C5" s="287"/>
      <c r="D5" s="287"/>
      <c r="E5" s="287"/>
    </row>
    <row r="6" spans="1:7" ht="12.75">
      <c r="A6" s="6"/>
      <c r="B6" s="287" t="s">
        <v>296</v>
      </c>
      <c r="C6" s="287"/>
      <c r="D6" s="287"/>
      <c r="E6" s="287"/>
      <c r="F6" s="6"/>
      <c r="G6" s="6"/>
    </row>
    <row r="7" spans="2:8" ht="12.75">
      <c r="B7" s="286" t="s">
        <v>25</v>
      </c>
      <c r="C7" s="286"/>
      <c r="D7" s="286"/>
      <c r="E7" s="286"/>
      <c r="F7" s="176"/>
      <c r="G7" s="176"/>
      <c r="H7" s="176"/>
    </row>
    <row r="8" spans="2:5" ht="12.75">
      <c r="B8" s="174"/>
      <c r="C8" s="174"/>
      <c r="D8" s="204"/>
      <c r="E8" s="174"/>
    </row>
    <row r="9" spans="2:5" ht="12.75">
      <c r="B9" s="5"/>
      <c r="C9" s="5"/>
      <c r="D9" s="5" t="s">
        <v>26</v>
      </c>
      <c r="E9" s="5" t="s">
        <v>27</v>
      </c>
    </row>
    <row r="10" spans="4:5" ht="12.75">
      <c r="D10" s="5" t="s">
        <v>28</v>
      </c>
      <c r="E10" s="5" t="s">
        <v>29</v>
      </c>
    </row>
    <row r="11" spans="4:5" ht="12.75">
      <c r="D11" s="5" t="s">
        <v>32</v>
      </c>
      <c r="E11" s="5" t="s">
        <v>33</v>
      </c>
    </row>
    <row r="12" spans="4:5" ht="12.75">
      <c r="D12" s="58">
        <f>'Consolidated IS'!G14</f>
        <v>39629</v>
      </c>
      <c r="E12" s="58">
        <f>'Consolidated IS'!H14</f>
        <v>39263</v>
      </c>
    </row>
    <row r="13" spans="4:5" ht="12.75">
      <c r="D13" s="59" t="s">
        <v>34</v>
      </c>
      <c r="E13" s="15" t="s">
        <v>34</v>
      </c>
    </row>
    <row r="14" spans="2:5" ht="12.75">
      <c r="B14" s="37" t="s">
        <v>206</v>
      </c>
      <c r="C14" s="37"/>
      <c r="D14" s="24"/>
      <c r="E14" s="24"/>
    </row>
    <row r="15" spans="3:5" ht="12.75">
      <c r="C15" s="60" t="s">
        <v>107</v>
      </c>
      <c r="D15" s="40">
        <f>'Consolidated IS'!G29</f>
        <v>602202</v>
      </c>
      <c r="E15" s="40">
        <f>'Consolidated IS'!H29</f>
        <v>3728007</v>
      </c>
    </row>
    <row r="16" spans="4:5" ht="12.75">
      <c r="D16" s="24"/>
      <c r="E16" s="24"/>
    </row>
    <row r="17" spans="2:5" ht="12.75">
      <c r="B17" s="135" t="s">
        <v>139</v>
      </c>
      <c r="D17" s="24"/>
      <c r="E17" s="24"/>
    </row>
    <row r="18" spans="3:5" ht="12.75">
      <c r="C18" s="7" t="s">
        <v>181</v>
      </c>
      <c r="D18" s="24">
        <v>2235705</v>
      </c>
      <c r="E18" s="130">
        <v>1822692</v>
      </c>
    </row>
    <row r="19" spans="3:5" ht="12.75">
      <c r="C19" s="7" t="s">
        <v>135</v>
      </c>
      <c r="D19" s="24">
        <v>264732</v>
      </c>
      <c r="E19" s="130">
        <v>445551</v>
      </c>
    </row>
    <row r="20" spans="3:5" ht="12.75">
      <c r="C20" s="7" t="s">
        <v>228</v>
      </c>
      <c r="D20" s="24">
        <v>0</v>
      </c>
      <c r="E20" s="130">
        <v>4558</v>
      </c>
    </row>
    <row r="21" spans="3:5" ht="12.75">
      <c r="C21" s="7" t="s">
        <v>298</v>
      </c>
      <c r="D21" s="24">
        <v>-176387</v>
      </c>
      <c r="E21" s="130">
        <v>-410025</v>
      </c>
    </row>
    <row r="22" spans="3:5" ht="12.75">
      <c r="C22" s="7" t="s">
        <v>44</v>
      </c>
      <c r="D22" s="22">
        <v>-205072</v>
      </c>
      <c r="E22" s="133">
        <v>-113101</v>
      </c>
    </row>
    <row r="23" spans="2:5" ht="12.75">
      <c r="B23" s="7" t="s">
        <v>45</v>
      </c>
      <c r="D23" s="24">
        <f>SUM(D15:D22)</f>
        <v>2721180</v>
      </c>
      <c r="E23" s="63">
        <f>SUM(E15:E22)</f>
        <v>5477682</v>
      </c>
    </row>
    <row r="24" spans="4:5" ht="12.75">
      <c r="D24" s="24"/>
      <c r="E24" s="24"/>
    </row>
    <row r="25" spans="3:5" ht="12.75">
      <c r="C25" s="7" t="s">
        <v>322</v>
      </c>
      <c r="D25" s="24">
        <v>-628075</v>
      </c>
      <c r="E25" s="130">
        <v>114408</v>
      </c>
    </row>
    <row r="26" spans="3:5" ht="12.75">
      <c r="C26" s="7" t="s">
        <v>299</v>
      </c>
      <c r="D26" s="24">
        <v>3367702</v>
      </c>
      <c r="E26" s="130">
        <v>5019454</v>
      </c>
    </row>
    <row r="27" spans="3:5" ht="12.75">
      <c r="C27" s="7" t="s">
        <v>219</v>
      </c>
      <c r="D27" s="22">
        <v>-1754573</v>
      </c>
      <c r="E27" s="133">
        <v>3560277</v>
      </c>
    </row>
    <row r="28" spans="2:5" ht="12.75">
      <c r="B28" s="7" t="s">
        <v>205</v>
      </c>
      <c r="D28" s="24">
        <f>SUM(D23:D27)</f>
        <v>3706234</v>
      </c>
      <c r="E28" s="63">
        <f>SUM(E23:E27)</f>
        <v>14171821</v>
      </c>
    </row>
    <row r="29" spans="3:5" ht="12.75">
      <c r="C29" s="135" t="s">
        <v>182</v>
      </c>
      <c r="D29" s="24">
        <v>73873</v>
      </c>
      <c r="E29" s="130">
        <v>305636.2</v>
      </c>
    </row>
    <row r="30" spans="3:5" ht="12.75">
      <c r="C30" s="7" t="s">
        <v>46</v>
      </c>
      <c r="D30" s="24">
        <v>-274899</v>
      </c>
      <c r="E30" s="130">
        <v>-274976</v>
      </c>
    </row>
    <row r="31" spans="2:5" ht="12.75">
      <c r="B31" s="7" t="s">
        <v>134</v>
      </c>
      <c r="D31" s="68">
        <f>SUM(D28:D30)</f>
        <v>3505208</v>
      </c>
      <c r="E31" s="72">
        <f>SUM(E28:E30)</f>
        <v>14202481.2</v>
      </c>
    </row>
    <row r="32" spans="4:5" ht="12.75">
      <c r="D32" s="61"/>
      <c r="E32" s="61"/>
    </row>
    <row r="33" spans="2:5" ht="12.75">
      <c r="B33" s="37" t="s">
        <v>207</v>
      </c>
      <c r="D33" s="24"/>
      <c r="E33" s="24"/>
    </row>
    <row r="34" spans="3:5" ht="12.75">
      <c r="C34" s="7" t="s">
        <v>48</v>
      </c>
      <c r="D34" s="173">
        <v>-2266691</v>
      </c>
      <c r="E34" s="158">
        <v>-7028753</v>
      </c>
    </row>
    <row r="35" spans="3:5" ht="12.75">
      <c r="C35" s="7" t="s">
        <v>140</v>
      </c>
      <c r="D35" s="205">
        <f>-D22</f>
        <v>205072</v>
      </c>
      <c r="E35" s="160">
        <v>113101</v>
      </c>
    </row>
    <row r="36" spans="3:5" ht="12.75">
      <c r="C36" s="7" t="s">
        <v>166</v>
      </c>
      <c r="D36" s="126">
        <v>0</v>
      </c>
      <c r="E36" s="165">
        <v>4000</v>
      </c>
    </row>
    <row r="37" spans="2:5" ht="12.75">
      <c r="B37" s="7" t="s">
        <v>138</v>
      </c>
      <c r="D37" s="24">
        <f>SUM(D34:D36)</f>
        <v>-2061619</v>
      </c>
      <c r="E37" s="63">
        <f>SUM(E34:E36)</f>
        <v>-6911652</v>
      </c>
    </row>
    <row r="38" spans="4:5" ht="12.75">
      <c r="D38" s="24"/>
      <c r="E38" s="24"/>
    </row>
    <row r="39" spans="2:5" ht="12.75">
      <c r="B39" s="37" t="s">
        <v>208</v>
      </c>
      <c r="D39" s="61"/>
      <c r="E39" s="61"/>
    </row>
    <row r="40" spans="3:5" ht="12.75">
      <c r="C40" s="7" t="s">
        <v>47</v>
      </c>
      <c r="D40" s="71">
        <f>-D19</f>
        <v>-264732</v>
      </c>
      <c r="E40" s="158">
        <v>-445551</v>
      </c>
    </row>
    <row r="41" spans="3:5" ht="12.75">
      <c r="C41" s="7" t="s">
        <v>69</v>
      </c>
      <c r="D41" s="53">
        <v>0</v>
      </c>
      <c r="E41" s="160">
        <v>-1150000</v>
      </c>
    </row>
    <row r="42" spans="3:5" ht="12.75">
      <c r="C42" s="7" t="s">
        <v>202</v>
      </c>
      <c r="D42" s="53">
        <v>-26650</v>
      </c>
      <c r="E42" s="53">
        <v>0</v>
      </c>
    </row>
    <row r="43" spans="3:5" ht="12.75">
      <c r="C43" s="7" t="s">
        <v>187</v>
      </c>
      <c r="D43" s="53">
        <v>0</v>
      </c>
      <c r="E43" s="53">
        <v>770263</v>
      </c>
    </row>
    <row r="44" spans="3:5" ht="12.75">
      <c r="C44" s="7" t="s">
        <v>323</v>
      </c>
      <c r="D44" s="206">
        <v>0</v>
      </c>
      <c r="E44" s="53">
        <v>4113200</v>
      </c>
    </row>
    <row r="45" spans="3:5" ht="12.75">
      <c r="C45" s="7" t="s">
        <v>7</v>
      </c>
      <c r="D45" s="53">
        <v>-557367</v>
      </c>
      <c r="E45" s="160">
        <v>-1173843</v>
      </c>
    </row>
    <row r="46" spans="3:5" ht="12.75">
      <c r="C46" s="7" t="s">
        <v>6</v>
      </c>
      <c r="D46" s="53">
        <v>-1413032</v>
      </c>
      <c r="E46" s="160">
        <v>-1714645</v>
      </c>
    </row>
    <row r="47" spans="3:5" ht="12.75">
      <c r="C47" s="135" t="s">
        <v>326</v>
      </c>
      <c r="D47" s="126">
        <v>-1501000</v>
      </c>
      <c r="E47" s="165">
        <v>-1035000</v>
      </c>
    </row>
    <row r="48" spans="2:5" ht="12.75">
      <c r="B48" s="7" t="s">
        <v>209</v>
      </c>
      <c r="D48" s="68">
        <f>SUM(D40:D47)</f>
        <v>-3762781</v>
      </c>
      <c r="E48" s="72">
        <f>SUM(E40:E47)</f>
        <v>-635576</v>
      </c>
    </row>
    <row r="49" spans="4:5" ht="12.75">
      <c r="D49" s="24"/>
      <c r="E49" s="63"/>
    </row>
    <row r="50" spans="2:5" ht="12.75">
      <c r="B50" s="3" t="s">
        <v>297</v>
      </c>
      <c r="C50" s="3"/>
      <c r="D50" s="24">
        <f>D31+D37+D48</f>
        <v>-2319192</v>
      </c>
      <c r="E50" s="24">
        <f>E31+E37+E48</f>
        <v>6655253.199999999</v>
      </c>
    </row>
    <row r="51" spans="2:5" ht="12.75">
      <c r="B51" s="3"/>
      <c r="C51" s="3"/>
      <c r="D51" s="24"/>
      <c r="E51" s="24"/>
    </row>
    <row r="52" spans="2:5" ht="12.75">
      <c r="B52" s="3" t="s">
        <v>210</v>
      </c>
      <c r="D52" s="24">
        <v>7301</v>
      </c>
      <c r="E52" s="130">
        <v>22213</v>
      </c>
    </row>
    <row r="53" spans="4:5" ht="12.75">
      <c r="D53" s="24"/>
      <c r="E53" s="24"/>
    </row>
    <row r="54" spans="2:5" ht="12.75">
      <c r="B54" s="3" t="s">
        <v>49</v>
      </c>
      <c r="C54" s="3"/>
      <c r="D54" s="24">
        <v>17758324</v>
      </c>
      <c r="E54" s="130">
        <v>10263583</v>
      </c>
    </row>
    <row r="55" spans="2:5" ht="12.75">
      <c r="B55" s="3"/>
      <c r="C55" s="3"/>
      <c r="D55" s="24"/>
      <c r="E55" s="24"/>
    </row>
    <row r="56" spans="2:5" ht="13.5" thickBot="1">
      <c r="B56" s="3" t="s">
        <v>50</v>
      </c>
      <c r="C56" s="3"/>
      <c r="D56" s="207">
        <f>SUM(D50:D55)</f>
        <v>15446433</v>
      </c>
      <c r="E56" s="127">
        <f>SUM(E50:E54)</f>
        <v>16941049.2</v>
      </c>
    </row>
    <row r="57" spans="2:5" ht="13.5" thickTop="1">
      <c r="B57" s="37"/>
      <c r="D57" s="61"/>
      <c r="E57" s="61"/>
    </row>
    <row r="58" spans="2:5" ht="12.75">
      <c r="B58" s="77" t="s">
        <v>51</v>
      </c>
      <c r="D58" s="61"/>
      <c r="E58" s="61"/>
    </row>
    <row r="59" spans="2:5" ht="12.75">
      <c r="B59" s="3" t="s">
        <v>203</v>
      </c>
      <c r="C59" s="3"/>
      <c r="D59" s="61">
        <v>0</v>
      </c>
      <c r="E59" s="63">
        <v>546359</v>
      </c>
    </row>
    <row r="60" spans="2:5" ht="12.75">
      <c r="B60" s="3" t="s">
        <v>204</v>
      </c>
      <c r="D60" s="24">
        <v>10406535</v>
      </c>
      <c r="E60" s="63">
        <f>3649390+4566395</f>
        <v>8215785</v>
      </c>
    </row>
    <row r="61" spans="2:5" ht="12.75">
      <c r="B61" s="7" t="s">
        <v>40</v>
      </c>
      <c r="D61" s="24">
        <v>5039898</v>
      </c>
      <c r="E61" s="63">
        <f>E62-E60-E59</f>
        <v>8178905.199999999</v>
      </c>
    </row>
    <row r="62" spans="4:5" ht="13.5" thickBot="1">
      <c r="D62" s="207">
        <f>SUM(D59:D61)</f>
        <v>15446433</v>
      </c>
      <c r="E62" s="73">
        <f>E56</f>
        <v>16941049.2</v>
      </c>
    </row>
    <row r="63" spans="2:5" s="33" customFormat="1" ht="13.5" thickTop="1">
      <c r="B63" s="290"/>
      <c r="C63" s="291"/>
      <c r="D63" s="291"/>
      <c r="E63" s="291"/>
    </row>
    <row r="64" spans="2:5" ht="25.5" customHeight="1">
      <c r="B64" s="33"/>
      <c r="C64" s="33"/>
      <c r="D64" s="61"/>
      <c r="E64" s="61"/>
    </row>
    <row r="65" spans="4:5" ht="12.75">
      <c r="D65" s="24"/>
      <c r="E65" s="24"/>
    </row>
    <row r="66" ht="12.75">
      <c r="D66" s="34"/>
    </row>
    <row r="68" ht="12.75">
      <c r="D68" s="62"/>
    </row>
  </sheetData>
  <mergeCells count="8">
    <mergeCell ref="B5:E5"/>
    <mergeCell ref="B7:E7"/>
    <mergeCell ref="B63:E63"/>
    <mergeCell ref="B1:E1"/>
    <mergeCell ref="B3:E3"/>
    <mergeCell ref="B4:E4"/>
    <mergeCell ref="B6:E6"/>
    <mergeCell ref="B2:E2"/>
  </mergeCells>
  <printOptions horizontalCentered="1"/>
  <pageMargins left="0.75" right="0.25" top="0.75" bottom="0.5" header="0.5" footer="0.5"/>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J113"/>
  <sheetViews>
    <sheetView showGridLines="0" view="pageBreakPreview" zoomScaleSheetLayoutView="100" workbookViewId="0" topLeftCell="A1">
      <selection activeCell="B99" sqref="B99"/>
    </sheetView>
  </sheetViews>
  <sheetFormatPr defaultColWidth="9.140625" defaultRowHeight="12.75" customHeight="1"/>
  <cols>
    <col min="1" max="1" width="4.7109375" style="11" customWidth="1"/>
    <col min="2" max="2" width="5.7109375" style="7" customWidth="1"/>
    <col min="3" max="4" width="8.7109375" style="7" customWidth="1"/>
    <col min="5" max="7" width="15.7109375" style="7" customWidth="1"/>
    <col min="8" max="8" width="1.7109375" style="7" customWidth="1"/>
    <col min="9" max="10" width="15.7109375" style="7" customWidth="1"/>
    <col min="11" max="11" width="1.7109375" style="7" customWidth="1"/>
    <col min="12" max="16384" width="9.140625" style="7" customWidth="1"/>
  </cols>
  <sheetData>
    <row r="1" spans="1:10" ht="15.75">
      <c r="A1" s="280" t="s">
        <v>142</v>
      </c>
      <c r="B1" s="280"/>
      <c r="C1" s="280"/>
      <c r="D1" s="280"/>
      <c r="E1" s="280"/>
      <c r="F1" s="280"/>
      <c r="G1" s="280"/>
      <c r="H1" s="280"/>
      <c r="I1" s="280"/>
      <c r="J1" s="280"/>
    </row>
    <row r="2" spans="1:10" ht="12.75" customHeight="1">
      <c r="A2" s="281" t="s">
        <v>141</v>
      </c>
      <c r="B2" s="281"/>
      <c r="C2" s="281"/>
      <c r="D2" s="281"/>
      <c r="E2" s="281"/>
      <c r="F2" s="281"/>
      <c r="G2" s="281"/>
      <c r="H2" s="281"/>
      <c r="I2" s="281"/>
      <c r="J2" s="281"/>
    </row>
    <row r="3" spans="1:10" ht="12.75" customHeight="1">
      <c r="A3" s="279" t="s">
        <v>24</v>
      </c>
      <c r="B3" s="279"/>
      <c r="C3" s="279"/>
      <c r="D3" s="279"/>
      <c r="E3" s="279"/>
      <c r="F3" s="279"/>
      <c r="G3" s="279"/>
      <c r="H3" s="279"/>
      <c r="I3" s="279"/>
      <c r="J3" s="279"/>
    </row>
    <row r="4" spans="1:10" ht="12.75" customHeight="1">
      <c r="A4" s="78"/>
      <c r="B4" s="78"/>
      <c r="C4" s="78"/>
      <c r="D4" s="78"/>
      <c r="E4" s="78"/>
      <c r="F4" s="78"/>
      <c r="G4" s="78"/>
      <c r="H4" s="78"/>
      <c r="I4" s="78"/>
      <c r="J4" s="78"/>
    </row>
    <row r="5" spans="1:10" s="3" customFormat="1" ht="12.75" customHeight="1">
      <c r="A5" s="281" t="s">
        <v>300</v>
      </c>
      <c r="B5" s="281"/>
      <c r="C5" s="281"/>
      <c r="D5" s="281"/>
      <c r="E5" s="281"/>
      <c r="F5" s="281"/>
      <c r="G5" s="281"/>
      <c r="H5" s="281"/>
      <c r="I5" s="281"/>
      <c r="J5" s="281"/>
    </row>
    <row r="6" spans="1:10" s="3" customFormat="1" ht="12.75" customHeight="1">
      <c r="A6" s="2"/>
      <c r="B6" s="2"/>
      <c r="C6" s="2"/>
      <c r="D6" s="2"/>
      <c r="E6" s="2"/>
      <c r="F6" s="2"/>
      <c r="G6" s="2"/>
      <c r="H6" s="2"/>
      <c r="I6" s="2"/>
      <c r="J6" s="2"/>
    </row>
    <row r="7" spans="1:10" ht="12.75" customHeight="1">
      <c r="A7" s="103" t="s">
        <v>56</v>
      </c>
      <c r="B7" s="79" t="s">
        <v>57</v>
      </c>
      <c r="C7" s="80"/>
      <c r="D7" s="80"/>
      <c r="E7" s="80"/>
      <c r="F7" s="80"/>
      <c r="G7" s="80"/>
      <c r="H7" s="80"/>
      <c r="I7" s="80"/>
      <c r="J7" s="80"/>
    </row>
    <row r="8" spans="1:10" ht="12.75" customHeight="1">
      <c r="A8" s="87"/>
      <c r="B8" s="80"/>
      <c r="C8" s="80"/>
      <c r="D8" s="80"/>
      <c r="E8" s="80"/>
      <c r="F8" s="80"/>
      <c r="G8" s="80"/>
      <c r="H8" s="80"/>
      <c r="I8" s="80"/>
      <c r="J8" s="80"/>
    </row>
    <row r="9" spans="1:10" ht="12.75" customHeight="1">
      <c r="A9" s="103" t="s">
        <v>58</v>
      </c>
      <c r="B9" s="79" t="s">
        <v>18</v>
      </c>
      <c r="C9" s="80"/>
      <c r="D9" s="80"/>
      <c r="E9" s="80"/>
      <c r="F9" s="80"/>
      <c r="G9" s="80"/>
      <c r="H9" s="80"/>
      <c r="I9" s="80"/>
      <c r="J9" s="80"/>
    </row>
    <row r="10" spans="1:10" ht="12.75" customHeight="1">
      <c r="A10" s="87"/>
      <c r="B10" s="293" t="s">
        <v>286</v>
      </c>
      <c r="C10" s="293"/>
      <c r="D10" s="293"/>
      <c r="E10" s="293"/>
      <c r="F10" s="293"/>
      <c r="G10" s="293"/>
      <c r="H10" s="293"/>
      <c r="I10" s="293"/>
      <c r="J10" s="293"/>
    </row>
    <row r="11" spans="1:10" ht="12.75" customHeight="1">
      <c r="A11" s="87"/>
      <c r="B11" s="303"/>
      <c r="C11" s="303"/>
      <c r="D11" s="303"/>
      <c r="E11" s="303"/>
      <c r="F11" s="303"/>
      <c r="G11" s="303"/>
      <c r="H11" s="303"/>
      <c r="I11" s="303"/>
      <c r="J11" s="303"/>
    </row>
    <row r="12" spans="1:10" ht="26.25" customHeight="1">
      <c r="A12" s="87"/>
      <c r="B12" s="303"/>
      <c r="C12" s="303"/>
      <c r="D12" s="303"/>
      <c r="E12" s="303"/>
      <c r="F12" s="303"/>
      <c r="G12" s="303"/>
      <c r="H12" s="303"/>
      <c r="I12" s="303"/>
      <c r="J12" s="303"/>
    </row>
    <row r="13" spans="1:10" ht="12.75">
      <c r="A13" s="87"/>
      <c r="B13" s="115"/>
      <c r="C13" s="115"/>
      <c r="D13" s="115"/>
      <c r="E13" s="115"/>
      <c r="F13" s="115"/>
      <c r="G13" s="115"/>
      <c r="H13" s="115"/>
      <c r="I13" s="115"/>
      <c r="J13" s="115"/>
    </row>
    <row r="14" spans="1:10" ht="12.75" customHeight="1">
      <c r="A14" s="87"/>
      <c r="B14" s="293" t="s">
        <v>272</v>
      </c>
      <c r="C14" s="293"/>
      <c r="D14" s="293"/>
      <c r="E14" s="293"/>
      <c r="F14" s="293"/>
      <c r="G14" s="293"/>
      <c r="H14" s="293"/>
      <c r="I14" s="293"/>
      <c r="J14" s="293"/>
    </row>
    <row r="15" spans="1:10" ht="12.75" customHeight="1">
      <c r="A15" s="87"/>
      <c r="B15" s="293"/>
      <c r="C15" s="293"/>
      <c r="D15" s="293"/>
      <c r="E15" s="293"/>
      <c r="F15" s="293"/>
      <c r="G15" s="293"/>
      <c r="H15" s="293"/>
      <c r="I15" s="293"/>
      <c r="J15" s="293"/>
    </row>
    <row r="16" spans="1:10" ht="12.75" customHeight="1">
      <c r="A16" s="87"/>
      <c r="B16" s="82"/>
      <c r="C16" s="82"/>
      <c r="D16" s="82"/>
      <c r="E16" s="82"/>
      <c r="F16" s="82"/>
      <c r="G16" s="82"/>
      <c r="H16" s="82"/>
      <c r="I16" s="82"/>
      <c r="J16" s="217" t="s">
        <v>239</v>
      </c>
    </row>
    <row r="17" spans="1:10" ht="12.75" customHeight="1">
      <c r="A17" s="87"/>
      <c r="B17" s="294" t="s">
        <v>240</v>
      </c>
      <c r="C17" s="294"/>
      <c r="D17" s="294" t="s">
        <v>245</v>
      </c>
      <c r="E17" s="294"/>
      <c r="F17" s="294"/>
      <c r="G17" s="294"/>
      <c r="H17" s="294"/>
      <c r="I17" s="294"/>
      <c r="J17" s="216" t="s">
        <v>271</v>
      </c>
    </row>
    <row r="18" spans="1:10" ht="12.75" customHeight="1">
      <c r="A18" s="87"/>
      <c r="B18" s="294" t="s">
        <v>241</v>
      </c>
      <c r="C18" s="294"/>
      <c r="D18" s="294" t="s">
        <v>246</v>
      </c>
      <c r="E18" s="294"/>
      <c r="F18" s="294"/>
      <c r="G18" s="294"/>
      <c r="H18" s="294"/>
      <c r="I18" s="294"/>
      <c r="J18" s="216" t="s">
        <v>271</v>
      </c>
    </row>
    <row r="19" spans="1:10" ht="12.75" customHeight="1">
      <c r="A19" s="87"/>
      <c r="B19" s="294" t="s">
        <v>242</v>
      </c>
      <c r="C19" s="294"/>
      <c r="D19" s="294" t="s">
        <v>247</v>
      </c>
      <c r="E19" s="294"/>
      <c r="F19" s="294"/>
      <c r="G19" s="294"/>
      <c r="H19" s="294"/>
      <c r="I19" s="294"/>
      <c r="J19" s="216" t="s">
        <v>271</v>
      </c>
    </row>
    <row r="20" spans="1:10" ht="12.75" customHeight="1">
      <c r="A20" s="87"/>
      <c r="B20" s="294" t="s">
        <v>243</v>
      </c>
      <c r="C20" s="294"/>
      <c r="D20" s="294" t="s">
        <v>35</v>
      </c>
      <c r="E20" s="294"/>
      <c r="F20" s="294"/>
      <c r="G20" s="294"/>
      <c r="H20" s="294"/>
      <c r="I20" s="294"/>
      <c r="J20" s="216" t="s">
        <v>271</v>
      </c>
    </row>
    <row r="21" spans="1:10" ht="12.75" customHeight="1">
      <c r="A21" s="87"/>
      <c r="B21" s="294" t="s">
        <v>244</v>
      </c>
      <c r="C21" s="294"/>
      <c r="D21" s="294" t="s">
        <v>248</v>
      </c>
      <c r="E21" s="294"/>
      <c r="F21" s="294"/>
      <c r="G21" s="294"/>
      <c r="H21" s="294"/>
      <c r="I21" s="294"/>
      <c r="J21" s="216" t="s">
        <v>271</v>
      </c>
    </row>
    <row r="22" spans="1:10" ht="12.75" customHeight="1">
      <c r="A22" s="87"/>
      <c r="B22" s="294" t="s">
        <v>249</v>
      </c>
      <c r="C22" s="294"/>
      <c r="D22" s="294"/>
      <c r="E22" s="221" t="s">
        <v>250</v>
      </c>
      <c r="F22" s="221"/>
      <c r="G22" s="221"/>
      <c r="H22" s="221"/>
      <c r="I22" s="221"/>
      <c r="J22" s="216" t="s">
        <v>271</v>
      </c>
    </row>
    <row r="23" spans="1:10" ht="12.75" customHeight="1">
      <c r="A23" s="87"/>
      <c r="B23" s="294"/>
      <c r="C23" s="294"/>
      <c r="D23" s="221"/>
      <c r="E23" s="222" t="s">
        <v>251</v>
      </c>
      <c r="F23" s="221"/>
      <c r="G23" s="221"/>
      <c r="H23" s="221"/>
      <c r="I23" s="221"/>
      <c r="J23" s="82"/>
    </row>
    <row r="24" spans="1:10" ht="12.75" customHeight="1">
      <c r="A24" s="87"/>
      <c r="B24" s="294" t="s">
        <v>252</v>
      </c>
      <c r="C24" s="294"/>
      <c r="D24" s="294" t="s">
        <v>254</v>
      </c>
      <c r="E24" s="294"/>
      <c r="F24" s="294"/>
      <c r="G24" s="294"/>
      <c r="H24" s="294"/>
      <c r="I24" s="294"/>
      <c r="J24" s="216" t="s">
        <v>271</v>
      </c>
    </row>
    <row r="25" spans="1:10" ht="12.75" customHeight="1">
      <c r="A25" s="87"/>
      <c r="B25" s="294" t="s">
        <v>253</v>
      </c>
      <c r="C25" s="294"/>
      <c r="D25" s="294" t="s">
        <v>255</v>
      </c>
      <c r="E25" s="294"/>
      <c r="F25" s="294"/>
      <c r="G25" s="294"/>
      <c r="H25" s="294"/>
      <c r="I25" s="294"/>
      <c r="J25" s="216" t="s">
        <v>271</v>
      </c>
    </row>
    <row r="26" spans="1:10" ht="12.75" customHeight="1">
      <c r="A26" s="87"/>
      <c r="B26" s="221" t="s">
        <v>256</v>
      </c>
      <c r="C26" s="221"/>
      <c r="D26" s="221"/>
      <c r="E26" s="221" t="s">
        <v>257</v>
      </c>
      <c r="F26" s="221"/>
      <c r="G26" s="221"/>
      <c r="H26" s="221"/>
      <c r="I26" s="221"/>
      <c r="J26" s="216" t="s">
        <v>271</v>
      </c>
    </row>
    <row r="27" spans="1:10" ht="12.75" customHeight="1">
      <c r="A27" s="87"/>
      <c r="B27" s="221" t="s">
        <v>258</v>
      </c>
      <c r="C27" s="221"/>
      <c r="D27" s="221"/>
      <c r="E27" s="221" t="s">
        <v>259</v>
      </c>
      <c r="F27" s="221"/>
      <c r="G27" s="221"/>
      <c r="H27" s="221"/>
      <c r="I27" s="221"/>
      <c r="J27" s="216" t="s">
        <v>271</v>
      </c>
    </row>
    <row r="28" spans="1:10" ht="12.75" customHeight="1">
      <c r="A28" s="87"/>
      <c r="B28" s="221" t="s">
        <v>266</v>
      </c>
      <c r="C28" s="221"/>
      <c r="D28" s="221"/>
      <c r="E28" s="221" t="s">
        <v>260</v>
      </c>
      <c r="F28" s="221"/>
      <c r="G28" s="221"/>
      <c r="H28" s="221"/>
      <c r="I28" s="221"/>
      <c r="J28" s="216" t="s">
        <v>271</v>
      </c>
    </row>
    <row r="29" spans="1:10" ht="12.75" customHeight="1">
      <c r="A29" s="87"/>
      <c r="B29" s="221"/>
      <c r="C29" s="221"/>
      <c r="D29" s="221"/>
      <c r="E29" s="221" t="s">
        <v>261</v>
      </c>
      <c r="F29" s="221"/>
      <c r="G29" s="221"/>
      <c r="H29" s="221"/>
      <c r="I29" s="221"/>
      <c r="J29" s="82"/>
    </row>
    <row r="30" spans="1:10" ht="12.75" customHeight="1">
      <c r="A30" s="87"/>
      <c r="B30" s="221" t="s">
        <v>267</v>
      </c>
      <c r="C30" s="221"/>
      <c r="D30" s="221"/>
      <c r="E30" s="221" t="s">
        <v>262</v>
      </c>
      <c r="F30" s="221"/>
      <c r="G30" s="221"/>
      <c r="H30" s="221"/>
      <c r="I30" s="221"/>
      <c r="J30" s="216" t="s">
        <v>271</v>
      </c>
    </row>
    <row r="31" spans="1:10" ht="12.75" customHeight="1">
      <c r="A31" s="87"/>
      <c r="B31" s="82"/>
      <c r="C31" s="82"/>
      <c r="D31" s="221"/>
      <c r="E31" s="221" t="s">
        <v>263</v>
      </c>
      <c r="F31" s="221"/>
      <c r="G31" s="221"/>
      <c r="H31" s="221"/>
      <c r="I31" s="221"/>
      <c r="J31" s="82"/>
    </row>
    <row r="32" spans="1:10" ht="12.75" customHeight="1">
      <c r="A32" s="87"/>
      <c r="B32" s="221" t="s">
        <v>268</v>
      </c>
      <c r="C32" s="82"/>
      <c r="D32" s="221"/>
      <c r="E32" s="221" t="s">
        <v>264</v>
      </c>
      <c r="F32" s="221"/>
      <c r="G32" s="221"/>
      <c r="H32" s="221"/>
      <c r="I32" s="221"/>
      <c r="J32" s="216" t="s">
        <v>271</v>
      </c>
    </row>
    <row r="33" spans="1:10" ht="12.75" customHeight="1">
      <c r="A33" s="87"/>
      <c r="B33" s="82"/>
      <c r="C33" s="82"/>
      <c r="D33" s="221"/>
      <c r="E33" s="221" t="s">
        <v>265</v>
      </c>
      <c r="F33" s="221"/>
      <c r="G33" s="221"/>
      <c r="H33" s="221"/>
      <c r="I33" s="221"/>
      <c r="J33" s="82"/>
    </row>
    <row r="34" spans="1:10" ht="12.75" customHeight="1">
      <c r="A34" s="87"/>
      <c r="B34" s="221" t="s">
        <v>269</v>
      </c>
      <c r="C34" s="82"/>
      <c r="D34" s="221"/>
      <c r="E34" s="221" t="s">
        <v>270</v>
      </c>
      <c r="F34" s="221"/>
      <c r="G34" s="221"/>
      <c r="H34" s="221"/>
      <c r="I34" s="221"/>
      <c r="J34" s="216" t="s">
        <v>271</v>
      </c>
    </row>
    <row r="35" spans="1:10" ht="12.75" customHeight="1">
      <c r="A35" s="87"/>
      <c r="B35" s="82"/>
      <c r="C35" s="82"/>
      <c r="D35" s="221"/>
      <c r="E35" s="221"/>
      <c r="F35" s="221"/>
      <c r="G35" s="221"/>
      <c r="H35" s="221"/>
      <c r="I35" s="221"/>
      <c r="J35" s="82"/>
    </row>
    <row r="36" spans="1:10" ht="51" customHeight="1">
      <c r="A36" s="87"/>
      <c r="B36" s="295" t="s">
        <v>274</v>
      </c>
      <c r="C36" s="295"/>
      <c r="D36" s="295"/>
      <c r="E36" s="295"/>
      <c r="F36" s="295"/>
      <c r="G36" s="295"/>
      <c r="H36" s="295"/>
      <c r="I36" s="295"/>
      <c r="J36" s="295"/>
    </row>
    <row r="37" spans="1:10" ht="12.75" customHeight="1">
      <c r="A37" s="87"/>
      <c r="B37" s="81"/>
      <c r="C37" s="81"/>
      <c r="D37" s="81"/>
      <c r="E37" s="81"/>
      <c r="F37" s="81"/>
      <c r="G37" s="81"/>
      <c r="H37" s="81"/>
      <c r="I37" s="81"/>
      <c r="J37" s="81"/>
    </row>
    <row r="38" spans="1:10" ht="12.75" customHeight="1">
      <c r="A38" s="87"/>
      <c r="B38" s="293" t="s">
        <v>273</v>
      </c>
      <c r="C38" s="293"/>
      <c r="D38" s="293"/>
      <c r="E38" s="293"/>
      <c r="F38" s="293"/>
      <c r="G38" s="293"/>
      <c r="H38" s="293"/>
      <c r="I38" s="293"/>
      <c r="J38" s="293"/>
    </row>
    <row r="39" spans="1:10" ht="12.75" customHeight="1">
      <c r="A39" s="87"/>
      <c r="B39" s="293"/>
      <c r="C39" s="293"/>
      <c r="D39" s="293"/>
      <c r="E39" s="293"/>
      <c r="F39" s="293"/>
      <c r="G39" s="293"/>
      <c r="H39" s="293"/>
      <c r="I39" s="293"/>
      <c r="J39" s="293"/>
    </row>
    <row r="40" spans="1:10" ht="12.75" customHeight="1">
      <c r="A40" s="87"/>
      <c r="B40" s="260"/>
      <c r="C40" s="260"/>
      <c r="D40" s="260"/>
      <c r="E40" s="260"/>
      <c r="F40" s="260"/>
      <c r="G40" s="260"/>
      <c r="H40" s="260"/>
      <c r="I40" s="260"/>
      <c r="J40" s="260"/>
    </row>
    <row r="41" spans="1:10" ht="12.75" customHeight="1">
      <c r="A41" s="87"/>
      <c r="B41" s="260"/>
      <c r="C41" s="260"/>
      <c r="D41" s="260"/>
      <c r="E41" s="260"/>
      <c r="F41" s="260"/>
      <c r="G41" s="260"/>
      <c r="H41" s="260"/>
      <c r="I41" s="260"/>
      <c r="J41" s="260"/>
    </row>
    <row r="42" spans="1:10" ht="12.75" customHeight="1">
      <c r="A42" s="87"/>
      <c r="B42" s="81"/>
      <c r="C42" s="81"/>
      <c r="D42" s="81"/>
      <c r="E42" s="81"/>
      <c r="F42" s="81"/>
      <c r="G42" s="81"/>
      <c r="H42" s="81"/>
      <c r="I42" s="81"/>
      <c r="J42" s="81"/>
    </row>
    <row r="43" spans="1:10" ht="12.75" customHeight="1">
      <c r="A43" s="103" t="s">
        <v>59</v>
      </c>
      <c r="B43" s="79" t="s">
        <v>61</v>
      </c>
      <c r="C43" s="80"/>
      <c r="D43" s="80"/>
      <c r="E43" s="80"/>
      <c r="F43" s="80"/>
      <c r="G43" s="80"/>
      <c r="H43" s="80"/>
      <c r="I43" s="80"/>
      <c r="J43" s="80"/>
    </row>
    <row r="44" spans="1:10" ht="12.75" customHeight="1">
      <c r="A44" s="87"/>
      <c r="B44" s="80" t="s">
        <v>19</v>
      </c>
      <c r="C44" s="80"/>
      <c r="D44" s="80"/>
      <c r="E44" s="80"/>
      <c r="F44" s="80"/>
      <c r="G44" s="80"/>
      <c r="H44" s="80"/>
      <c r="I44" s="80"/>
      <c r="J44" s="80"/>
    </row>
    <row r="45" spans="1:10" ht="12.75" customHeight="1">
      <c r="A45" s="87"/>
      <c r="B45" s="80"/>
      <c r="C45" s="80"/>
      <c r="D45" s="80"/>
      <c r="E45" s="80"/>
      <c r="F45" s="80"/>
      <c r="G45" s="80"/>
      <c r="H45" s="80"/>
      <c r="I45" s="80"/>
      <c r="J45" s="80"/>
    </row>
    <row r="46" spans="1:10" ht="12.75" customHeight="1">
      <c r="A46" s="103" t="s">
        <v>60</v>
      </c>
      <c r="B46" s="79" t="s">
        <v>63</v>
      </c>
      <c r="C46" s="80"/>
      <c r="D46" s="80"/>
      <c r="E46" s="80"/>
      <c r="F46" s="80"/>
      <c r="G46" s="80"/>
      <c r="H46" s="80"/>
      <c r="I46" s="80"/>
      <c r="J46" s="80"/>
    </row>
    <row r="47" spans="1:10" ht="12.75" customHeight="1">
      <c r="A47" s="87"/>
      <c r="B47" s="293" t="s">
        <v>20</v>
      </c>
      <c r="C47" s="293"/>
      <c r="D47" s="293"/>
      <c r="E47" s="293"/>
      <c r="F47" s="293"/>
      <c r="G47" s="293"/>
      <c r="H47" s="293"/>
      <c r="I47" s="293"/>
      <c r="J47" s="293"/>
    </row>
    <row r="48" spans="1:10" ht="12.75" customHeight="1">
      <c r="A48" s="87"/>
      <c r="B48" s="293"/>
      <c r="C48" s="293"/>
      <c r="D48" s="293"/>
      <c r="E48" s="293"/>
      <c r="F48" s="293"/>
      <c r="G48" s="293"/>
      <c r="H48" s="293"/>
      <c r="I48" s="293"/>
      <c r="J48" s="293"/>
    </row>
    <row r="49" spans="1:10" ht="12.75" customHeight="1">
      <c r="A49" s="87"/>
      <c r="B49" s="80"/>
      <c r="C49" s="80"/>
      <c r="D49" s="80"/>
      <c r="E49" s="80"/>
      <c r="F49" s="80"/>
      <c r="G49" s="80"/>
      <c r="H49" s="80"/>
      <c r="I49" s="80"/>
      <c r="J49" s="80"/>
    </row>
    <row r="50" spans="1:10" ht="12.75" customHeight="1">
      <c r="A50" s="103" t="s">
        <v>62</v>
      </c>
      <c r="B50" s="79" t="s">
        <v>65</v>
      </c>
      <c r="C50" s="80"/>
      <c r="D50" s="80"/>
      <c r="E50" s="80"/>
      <c r="F50" s="80"/>
      <c r="G50" s="80"/>
      <c r="H50" s="80"/>
      <c r="I50" s="80"/>
      <c r="J50" s="80"/>
    </row>
    <row r="51" spans="1:10" ht="12.75" customHeight="1">
      <c r="A51" s="87"/>
      <c r="B51" s="293" t="s">
        <v>22</v>
      </c>
      <c r="C51" s="293"/>
      <c r="D51" s="293"/>
      <c r="E51" s="293"/>
      <c r="F51" s="293"/>
      <c r="G51" s="293"/>
      <c r="H51" s="293"/>
      <c r="I51" s="293"/>
      <c r="J51" s="293"/>
    </row>
    <row r="52" spans="1:10" ht="12.75" customHeight="1">
      <c r="A52" s="87"/>
      <c r="B52" s="293"/>
      <c r="C52" s="293"/>
      <c r="D52" s="293"/>
      <c r="E52" s="293"/>
      <c r="F52" s="293"/>
      <c r="G52" s="293"/>
      <c r="H52" s="293"/>
      <c r="I52" s="293"/>
      <c r="J52" s="293"/>
    </row>
    <row r="53" spans="1:10" ht="12.75" customHeight="1">
      <c r="A53" s="87"/>
      <c r="B53" s="82"/>
      <c r="C53" s="82"/>
      <c r="D53" s="82"/>
      <c r="E53" s="82"/>
      <c r="F53" s="82"/>
      <c r="G53" s="82"/>
      <c r="H53" s="82"/>
      <c r="I53" s="82"/>
      <c r="J53" s="82"/>
    </row>
    <row r="54" spans="1:10" ht="12.75" customHeight="1">
      <c r="A54" s="103" t="s">
        <v>64</v>
      </c>
      <c r="B54" s="83" t="s">
        <v>67</v>
      </c>
      <c r="C54" s="80"/>
      <c r="D54" s="80"/>
      <c r="E54" s="80"/>
      <c r="F54" s="80"/>
      <c r="G54" s="80"/>
      <c r="H54" s="80"/>
      <c r="I54" s="80"/>
      <c r="J54" s="80"/>
    </row>
    <row r="55" spans="1:10" s="84" customFormat="1" ht="12.75" customHeight="1">
      <c r="A55" s="103"/>
      <c r="B55" s="293" t="s">
        <v>229</v>
      </c>
      <c r="C55" s="293"/>
      <c r="D55" s="293"/>
      <c r="E55" s="293"/>
      <c r="F55" s="293"/>
      <c r="G55" s="293"/>
      <c r="H55" s="293"/>
      <c r="I55" s="293"/>
      <c r="J55" s="293"/>
    </row>
    <row r="56" spans="1:10" s="84" customFormat="1" ht="12.75" customHeight="1">
      <c r="A56" s="103"/>
      <c r="B56" s="293"/>
      <c r="C56" s="293"/>
      <c r="D56" s="293"/>
      <c r="E56" s="293"/>
      <c r="F56" s="293"/>
      <c r="G56" s="293"/>
      <c r="H56" s="293"/>
      <c r="I56" s="293"/>
      <c r="J56" s="293"/>
    </row>
    <row r="57" spans="1:10" s="84" customFormat="1" ht="12.75" customHeight="1">
      <c r="A57" s="103"/>
      <c r="B57" s="108"/>
      <c r="C57" s="108"/>
      <c r="D57" s="108"/>
      <c r="E57" s="108"/>
      <c r="F57" s="108"/>
      <c r="G57" s="108"/>
      <c r="H57" s="108"/>
      <c r="I57" s="108"/>
      <c r="J57" s="108"/>
    </row>
    <row r="58" spans="1:10" ht="12.75" customHeight="1">
      <c r="A58" s="103" t="s">
        <v>66</v>
      </c>
      <c r="B58" s="79" t="s">
        <v>69</v>
      </c>
      <c r="C58" s="80"/>
      <c r="D58" s="80"/>
      <c r="E58" s="80"/>
      <c r="F58" s="80"/>
      <c r="G58" s="80"/>
      <c r="H58" s="80"/>
      <c r="I58" s="80"/>
      <c r="J58" s="80"/>
    </row>
    <row r="59" spans="1:10" s="84" customFormat="1" ht="12.75" customHeight="1">
      <c r="A59" s="103"/>
      <c r="B59" s="292" t="s">
        <v>231</v>
      </c>
      <c r="C59" s="292"/>
      <c r="D59" s="292"/>
      <c r="E59" s="292"/>
      <c r="F59" s="292"/>
      <c r="G59" s="292"/>
      <c r="H59" s="292"/>
      <c r="I59" s="292"/>
      <c r="J59" s="292"/>
    </row>
    <row r="60" spans="1:10" ht="12.75">
      <c r="A60" s="103"/>
      <c r="B60" s="82"/>
      <c r="C60" s="82"/>
      <c r="D60" s="82"/>
      <c r="E60" s="82"/>
      <c r="F60" s="82"/>
      <c r="G60" s="82"/>
      <c r="H60" s="82"/>
      <c r="I60" s="82"/>
      <c r="J60" s="82"/>
    </row>
    <row r="61" spans="1:10" ht="12.75" customHeight="1">
      <c r="A61" s="103" t="s">
        <v>68</v>
      </c>
      <c r="B61" s="79" t="s">
        <v>23</v>
      </c>
      <c r="C61" s="80"/>
      <c r="D61" s="80"/>
      <c r="E61" s="80"/>
      <c r="F61" s="80"/>
      <c r="G61" s="80"/>
      <c r="H61" s="80"/>
      <c r="I61" s="80"/>
      <c r="J61" s="80"/>
    </row>
    <row r="62" spans="1:10" ht="12.75" customHeight="1">
      <c r="A62" s="103"/>
      <c r="B62" s="105" t="s">
        <v>188</v>
      </c>
      <c r="C62" s="80"/>
      <c r="D62" s="80"/>
      <c r="E62" s="80"/>
      <c r="F62" s="80"/>
      <c r="G62" s="80"/>
      <c r="H62" s="80"/>
      <c r="I62" s="80"/>
      <c r="J62" s="80"/>
    </row>
    <row r="63" spans="1:10" ht="12.75" customHeight="1">
      <c r="A63" s="103"/>
      <c r="B63" s="79"/>
      <c r="C63" s="80"/>
      <c r="D63" s="80"/>
      <c r="E63" s="80"/>
      <c r="F63" s="80"/>
      <c r="G63" s="80"/>
      <c r="H63" s="80"/>
      <c r="I63" s="80"/>
      <c r="J63" s="80"/>
    </row>
    <row r="64" spans="1:10" ht="12.75" customHeight="1">
      <c r="A64" s="87"/>
      <c r="B64" s="296" t="s">
        <v>189</v>
      </c>
      <c r="C64" s="296"/>
      <c r="D64" s="296"/>
      <c r="E64" s="296"/>
      <c r="F64" s="296"/>
      <c r="G64" s="296"/>
      <c r="H64" s="296"/>
      <c r="I64" s="296"/>
      <c r="J64" s="296"/>
    </row>
    <row r="65" spans="1:10" ht="12.75" customHeight="1">
      <c r="A65" s="87"/>
      <c r="B65" s="297"/>
      <c r="C65" s="297"/>
      <c r="D65" s="297"/>
      <c r="E65" s="297"/>
      <c r="F65" s="297"/>
      <c r="G65" s="297"/>
      <c r="H65" s="297"/>
      <c r="I65" s="297"/>
      <c r="J65" s="297"/>
    </row>
    <row r="66" spans="1:10" ht="12.75" customHeight="1">
      <c r="A66" s="87"/>
      <c r="B66" s="298"/>
      <c r="C66" s="298"/>
      <c r="D66" s="298"/>
      <c r="E66" s="298"/>
      <c r="F66" s="298"/>
      <c r="G66" s="298"/>
      <c r="H66" s="298"/>
      <c r="I66" s="298"/>
      <c r="J66" s="298"/>
    </row>
    <row r="67" spans="1:10" ht="12.75" customHeight="1">
      <c r="A67" s="87"/>
      <c r="B67" s="298"/>
      <c r="C67" s="298"/>
      <c r="D67" s="298"/>
      <c r="E67" s="298"/>
      <c r="F67" s="298"/>
      <c r="G67" s="298"/>
      <c r="H67" s="298"/>
      <c r="I67" s="298"/>
      <c r="J67" s="298"/>
    </row>
    <row r="68" spans="1:10" ht="12.75" customHeight="1">
      <c r="A68" s="87"/>
      <c r="B68" s="298"/>
      <c r="C68" s="298"/>
      <c r="D68" s="298"/>
      <c r="E68" s="298"/>
      <c r="F68" s="298"/>
      <c r="G68" s="298"/>
      <c r="H68" s="298"/>
      <c r="I68" s="298"/>
      <c r="J68" s="298"/>
    </row>
    <row r="69" spans="1:10" ht="12.75" customHeight="1">
      <c r="A69" s="87"/>
      <c r="B69" s="298"/>
      <c r="C69" s="298"/>
      <c r="D69" s="298"/>
      <c r="E69" s="298"/>
      <c r="F69" s="298"/>
      <c r="G69" s="298"/>
      <c r="H69" s="298"/>
      <c r="I69" s="298"/>
      <c r="J69" s="298"/>
    </row>
    <row r="70" spans="1:10" ht="12.75" customHeight="1">
      <c r="A70" s="87"/>
      <c r="B70" s="161"/>
      <c r="C70" s="161"/>
      <c r="D70" s="161"/>
      <c r="E70" s="161"/>
      <c r="F70" s="161"/>
      <c r="G70" s="161"/>
      <c r="H70" s="161"/>
      <c r="I70" s="161"/>
      <c r="J70" s="161"/>
    </row>
    <row r="71" spans="1:10" ht="12.75" customHeight="1">
      <c r="A71" s="103" t="s">
        <v>68</v>
      </c>
      <c r="B71" s="79" t="s">
        <v>217</v>
      </c>
      <c r="C71" s="161"/>
      <c r="D71" s="161"/>
      <c r="E71" s="161"/>
      <c r="F71" s="161"/>
      <c r="G71" s="161"/>
      <c r="H71" s="161"/>
      <c r="I71" s="161"/>
      <c r="J71" s="161"/>
    </row>
    <row r="72" spans="1:10" ht="12.75" customHeight="1">
      <c r="A72" s="87"/>
      <c r="B72" s="105" t="s">
        <v>190</v>
      </c>
      <c r="C72" s="161"/>
      <c r="D72" s="161"/>
      <c r="E72" s="161"/>
      <c r="F72" s="161"/>
      <c r="G72" s="161"/>
      <c r="H72" s="161"/>
      <c r="I72" s="161"/>
      <c r="J72" s="161"/>
    </row>
    <row r="73" spans="1:10" ht="12.75" customHeight="1">
      <c r="A73" s="87"/>
      <c r="B73" s="161"/>
      <c r="C73" s="161"/>
      <c r="D73" s="161"/>
      <c r="E73" s="161"/>
      <c r="F73" s="161"/>
      <c r="G73" s="161"/>
      <c r="H73" s="161"/>
      <c r="I73" s="161"/>
      <c r="J73" s="161"/>
    </row>
    <row r="74" spans="1:10" ht="12.75" customHeight="1">
      <c r="A74" s="87"/>
      <c r="B74" s="301" t="s">
        <v>191</v>
      </c>
      <c r="C74" s="301"/>
      <c r="D74" s="301"/>
      <c r="E74" s="301"/>
      <c r="F74" s="301"/>
      <c r="G74" s="301"/>
      <c r="H74" s="301"/>
      <c r="I74" s="301"/>
      <c r="J74" s="301"/>
    </row>
    <row r="75" spans="1:10" ht="12.75" customHeight="1">
      <c r="A75" s="87"/>
      <c r="B75" s="301"/>
      <c r="C75" s="301"/>
      <c r="D75" s="301"/>
      <c r="E75" s="301"/>
      <c r="F75" s="301"/>
      <c r="G75" s="301"/>
      <c r="H75" s="301"/>
      <c r="I75" s="301"/>
      <c r="J75" s="301"/>
    </row>
    <row r="76" spans="1:10" ht="12.75" customHeight="1">
      <c r="A76" s="87"/>
      <c r="B76" s="301"/>
      <c r="C76" s="301"/>
      <c r="D76" s="301"/>
      <c r="E76" s="301"/>
      <c r="F76" s="301"/>
      <c r="G76" s="301"/>
      <c r="H76" s="301"/>
      <c r="I76" s="301"/>
      <c r="J76" s="301"/>
    </row>
    <row r="77" spans="1:10" ht="12.75" customHeight="1">
      <c r="A77" s="87"/>
      <c r="B77" s="301"/>
      <c r="C77" s="301"/>
      <c r="D77" s="301"/>
      <c r="E77" s="301"/>
      <c r="F77" s="301"/>
      <c r="G77" s="301"/>
      <c r="H77" s="301"/>
      <c r="I77" s="301"/>
      <c r="J77" s="301"/>
    </row>
    <row r="78" spans="1:10" ht="12.75" customHeight="1">
      <c r="A78" s="87"/>
      <c r="B78" s="301"/>
      <c r="C78" s="301"/>
      <c r="D78" s="301"/>
      <c r="E78" s="301"/>
      <c r="F78" s="301"/>
      <c r="G78" s="301"/>
      <c r="H78" s="301"/>
      <c r="I78" s="301"/>
      <c r="J78" s="301"/>
    </row>
    <row r="79" spans="1:10" ht="12.75" customHeight="1">
      <c r="A79" s="87"/>
      <c r="B79" s="3"/>
      <c r="C79" s="161"/>
      <c r="D79" s="161"/>
      <c r="E79" s="161"/>
      <c r="F79" s="281" t="s">
        <v>192</v>
      </c>
      <c r="G79" s="281"/>
      <c r="H79" s="281"/>
      <c r="I79" s="281"/>
      <c r="J79" s="281"/>
    </row>
    <row r="80" spans="1:10" ht="12.75" customHeight="1">
      <c r="A80" s="87"/>
      <c r="B80" s="3"/>
      <c r="C80" s="161"/>
      <c r="D80" s="161"/>
      <c r="E80" s="161"/>
      <c r="F80" s="289" t="s">
        <v>112</v>
      </c>
      <c r="G80" s="289"/>
      <c r="H80" s="13"/>
      <c r="I80" s="289" t="s">
        <v>110</v>
      </c>
      <c r="J80" s="289"/>
    </row>
    <row r="81" spans="1:10" ht="12.75" customHeight="1">
      <c r="A81" s="87"/>
      <c r="B81" s="3"/>
      <c r="C81" s="161"/>
      <c r="D81" s="161"/>
      <c r="E81" s="161"/>
      <c r="F81" s="5" t="s">
        <v>150</v>
      </c>
      <c r="G81" s="5" t="s">
        <v>153</v>
      </c>
      <c r="H81" s="15"/>
      <c r="I81" s="5" t="s">
        <v>150</v>
      </c>
      <c r="J81" s="5" t="s">
        <v>153</v>
      </c>
    </row>
    <row r="82" spans="1:10" ht="12.75" customHeight="1">
      <c r="A82" s="87"/>
      <c r="B82" s="3"/>
      <c r="C82" s="161"/>
      <c r="D82" s="161"/>
      <c r="E82" s="161"/>
      <c r="F82" s="5" t="s">
        <v>151</v>
      </c>
      <c r="G82" s="5" t="s">
        <v>154</v>
      </c>
      <c r="H82" s="15"/>
      <c r="I82" s="5" t="s">
        <v>151</v>
      </c>
      <c r="J82" s="5" t="s">
        <v>154</v>
      </c>
    </row>
    <row r="83" spans="1:10" ht="12.75" customHeight="1">
      <c r="A83" s="87"/>
      <c r="B83" s="3"/>
      <c r="C83" s="161"/>
      <c r="D83" s="161"/>
      <c r="E83" s="161"/>
      <c r="F83" s="5" t="s">
        <v>152</v>
      </c>
      <c r="G83" s="5" t="s">
        <v>152</v>
      </c>
      <c r="H83" s="15"/>
      <c r="I83" s="5" t="s">
        <v>155</v>
      </c>
      <c r="J83" s="5" t="s">
        <v>156</v>
      </c>
    </row>
    <row r="84" spans="1:10" ht="12.75" customHeight="1">
      <c r="A84" s="87"/>
      <c r="B84" s="3"/>
      <c r="C84" s="161"/>
      <c r="D84" s="161"/>
      <c r="E84" s="161"/>
      <c r="F84" s="16">
        <f>'Consolidated IS'!D14</f>
        <v>39629</v>
      </c>
      <c r="G84" s="16">
        <f>'Consolidated IS'!E14</f>
        <v>39263</v>
      </c>
      <c r="H84" s="17"/>
      <c r="I84" s="16">
        <f>'Consolidated IS'!G14</f>
        <v>39629</v>
      </c>
      <c r="J84" s="16">
        <f>'Consolidated IS'!H14</f>
        <v>39263</v>
      </c>
    </row>
    <row r="85" spans="1:10" ht="12.75" customHeight="1">
      <c r="A85" s="87"/>
      <c r="B85" s="3"/>
      <c r="C85" s="161"/>
      <c r="D85" s="161"/>
      <c r="E85" s="161"/>
      <c r="F85" s="163"/>
      <c r="G85" s="16"/>
      <c r="H85" s="17"/>
      <c r="I85" s="16"/>
      <c r="J85" s="16"/>
    </row>
    <row r="86" spans="1:10" ht="12.75" customHeight="1">
      <c r="A86" s="87"/>
      <c r="B86" s="3" t="s">
        <v>193</v>
      </c>
      <c r="C86" s="161"/>
      <c r="D86" s="161"/>
      <c r="E86" s="161"/>
      <c r="F86" s="166">
        <v>7494813</v>
      </c>
      <c r="G86" s="166">
        <v>5705427</v>
      </c>
      <c r="H86" s="17"/>
      <c r="I86" s="166">
        <v>14947590</v>
      </c>
      <c r="J86" s="166">
        <v>12149255</v>
      </c>
    </row>
    <row r="87" spans="1:10" ht="12.75" customHeight="1">
      <c r="A87" s="87"/>
      <c r="B87" s="3" t="s">
        <v>194</v>
      </c>
      <c r="C87" s="161"/>
      <c r="D87" s="161"/>
      <c r="E87" s="161"/>
      <c r="F87" s="166">
        <v>2973214</v>
      </c>
      <c r="G87" s="166">
        <v>4138193</v>
      </c>
      <c r="H87" s="17"/>
      <c r="I87" s="166">
        <v>8256710</v>
      </c>
      <c r="J87" s="166">
        <v>11071891</v>
      </c>
    </row>
    <row r="88" spans="1:10" ht="12.75" customHeight="1">
      <c r="A88" s="87"/>
      <c r="B88" s="3" t="s">
        <v>195</v>
      </c>
      <c r="C88" s="161"/>
      <c r="D88" s="161"/>
      <c r="E88" s="161"/>
      <c r="F88" s="167">
        <v>227229</v>
      </c>
      <c r="G88" s="167">
        <v>259621</v>
      </c>
      <c r="H88" s="17"/>
      <c r="I88" s="167">
        <v>415241</v>
      </c>
      <c r="J88" s="167">
        <v>465947</v>
      </c>
    </row>
    <row r="89" spans="1:10" ht="12.75" customHeight="1" thickBot="1">
      <c r="A89" s="87"/>
      <c r="B89" s="3"/>
      <c r="C89" s="161"/>
      <c r="D89" s="161"/>
      <c r="E89" s="161"/>
      <c r="F89" s="168">
        <f>SUM(F86:F88)</f>
        <v>10695256</v>
      </c>
      <c r="G89" s="168">
        <f>SUM(G86:G88)</f>
        <v>10103241</v>
      </c>
      <c r="H89" s="161"/>
      <c r="I89" s="168">
        <f>SUM(I86:I88)</f>
        <v>23619541</v>
      </c>
      <c r="J89" s="168">
        <f>SUM(J86:J88)</f>
        <v>23687093</v>
      </c>
    </row>
    <row r="90" spans="1:10" ht="12.75" customHeight="1">
      <c r="A90" s="87"/>
      <c r="B90" s="3"/>
      <c r="C90" s="161"/>
      <c r="D90" s="161"/>
      <c r="E90" s="161"/>
      <c r="F90" s="161"/>
      <c r="G90" s="161"/>
      <c r="H90" s="161"/>
      <c r="I90" s="161"/>
      <c r="J90" s="161"/>
    </row>
    <row r="91" spans="1:10" ht="12.75" customHeight="1">
      <c r="A91" s="87"/>
      <c r="B91" s="3"/>
      <c r="C91" s="161"/>
      <c r="D91" s="161"/>
      <c r="E91" s="161"/>
      <c r="F91" s="302" t="s">
        <v>196</v>
      </c>
      <c r="G91" s="302"/>
      <c r="H91" s="162"/>
      <c r="I91" s="281" t="s">
        <v>197</v>
      </c>
      <c r="J91" s="281"/>
    </row>
    <row r="92" spans="1:10" ht="12.75" customHeight="1">
      <c r="A92" s="87"/>
      <c r="B92" s="3"/>
      <c r="C92" s="161"/>
      <c r="D92" s="161"/>
      <c r="E92" s="161"/>
      <c r="F92" s="223">
        <f>F84</f>
        <v>39629</v>
      </c>
      <c r="G92" s="223">
        <f>G84</f>
        <v>39263</v>
      </c>
      <c r="H92" s="161"/>
      <c r="I92" s="104">
        <f>I84</f>
        <v>39629</v>
      </c>
      <c r="J92" s="223">
        <f>J84</f>
        <v>39263</v>
      </c>
    </row>
    <row r="93" spans="1:10" ht="12.75" customHeight="1">
      <c r="A93" s="87"/>
      <c r="B93" s="3"/>
      <c r="C93" s="161"/>
      <c r="D93" s="161"/>
      <c r="E93" s="161"/>
      <c r="F93" s="223"/>
      <c r="G93" s="223"/>
      <c r="H93" s="161"/>
      <c r="I93" s="104"/>
      <c r="J93" s="104"/>
    </row>
    <row r="94" spans="1:10" ht="12.75" customHeight="1">
      <c r="A94" s="87"/>
      <c r="B94" s="3" t="s">
        <v>198</v>
      </c>
      <c r="C94" s="161"/>
      <c r="D94" s="161"/>
      <c r="E94" s="161"/>
      <c r="F94" s="224">
        <v>48589638.694</v>
      </c>
      <c r="G94" s="224">
        <f>60046800-8215785</f>
        <v>51831015</v>
      </c>
      <c r="H94" s="161"/>
      <c r="I94" s="94">
        <v>2247942</v>
      </c>
      <c r="J94" s="94">
        <v>5608104</v>
      </c>
    </row>
    <row r="95" spans="1:10" ht="12.75" customHeight="1">
      <c r="A95" s="87"/>
      <c r="B95" s="3" t="s">
        <v>199</v>
      </c>
      <c r="C95" s="161"/>
      <c r="D95" s="161"/>
      <c r="E95" s="161"/>
      <c r="F95" s="225">
        <v>5876490</v>
      </c>
      <c r="G95" s="226">
        <v>5341614</v>
      </c>
      <c r="H95" s="161"/>
      <c r="I95" s="170">
        <v>18749</v>
      </c>
      <c r="J95" s="170">
        <v>1449499</v>
      </c>
    </row>
    <row r="96" spans="1:10" ht="12.75" customHeight="1" thickBot="1">
      <c r="A96" s="87"/>
      <c r="B96" s="3"/>
      <c r="C96" s="161"/>
      <c r="D96" s="161"/>
      <c r="E96" s="161"/>
      <c r="F96" s="227">
        <f>SUM(F94:F95)</f>
        <v>54466128.694</v>
      </c>
      <c r="G96" s="227">
        <f>SUM(G94:G95)</f>
        <v>57172629</v>
      </c>
      <c r="H96" s="161"/>
      <c r="I96" s="171">
        <f>SUM(I94:I95)</f>
        <v>2266691</v>
      </c>
      <c r="J96" s="171">
        <f>SUM(J94:J95)</f>
        <v>7057603</v>
      </c>
    </row>
    <row r="97" spans="1:10" ht="12.75" customHeight="1">
      <c r="A97" s="87"/>
      <c r="B97" s="3"/>
      <c r="C97" s="161"/>
      <c r="D97" s="161"/>
      <c r="E97" s="161"/>
      <c r="F97" s="258"/>
      <c r="G97" s="258"/>
      <c r="H97" s="161"/>
      <c r="I97" s="259"/>
      <c r="J97" s="259"/>
    </row>
    <row r="98" spans="1:10" ht="25.5" customHeight="1">
      <c r="A98" s="87"/>
      <c r="B98" s="303" t="s">
        <v>329</v>
      </c>
      <c r="C98" s="303"/>
      <c r="D98" s="303"/>
      <c r="E98" s="303"/>
      <c r="F98" s="303"/>
      <c r="G98" s="303"/>
      <c r="H98" s="303"/>
      <c r="I98" s="303"/>
      <c r="J98" s="303"/>
    </row>
    <row r="99" spans="1:10" ht="12.75" customHeight="1">
      <c r="A99" s="87"/>
      <c r="B99" s="80"/>
      <c r="C99" s="80"/>
      <c r="D99" s="80"/>
      <c r="E99" s="80"/>
      <c r="F99" s="228"/>
      <c r="G99" s="228"/>
      <c r="H99" s="80"/>
      <c r="I99" s="80"/>
      <c r="J99" s="85"/>
    </row>
    <row r="100" spans="1:10" ht="12.75" customHeight="1">
      <c r="A100" s="103" t="s">
        <v>70</v>
      </c>
      <c r="B100" s="79" t="s">
        <v>72</v>
      </c>
      <c r="C100" s="80"/>
      <c r="D100" s="80"/>
      <c r="E100" s="80"/>
      <c r="F100" s="80"/>
      <c r="G100" s="80"/>
      <c r="H100" s="80"/>
      <c r="I100" s="80"/>
      <c r="J100" s="80"/>
    </row>
    <row r="101" spans="1:10" ht="12.75" customHeight="1">
      <c r="A101" s="87"/>
      <c r="B101" s="95" t="s">
        <v>230</v>
      </c>
      <c r="C101" s="95"/>
      <c r="D101" s="95"/>
      <c r="E101" s="95"/>
      <c r="F101" s="95"/>
      <c r="G101" s="95"/>
      <c r="H101" s="95"/>
      <c r="I101" s="95"/>
      <c r="J101" s="95"/>
    </row>
    <row r="102" spans="1:10" ht="12.75" customHeight="1">
      <c r="A102" s="87"/>
      <c r="B102" s="80"/>
      <c r="C102" s="80"/>
      <c r="D102" s="80"/>
      <c r="E102" s="80"/>
      <c r="F102" s="80"/>
      <c r="G102" s="80"/>
      <c r="H102" s="80"/>
      <c r="I102" s="80"/>
      <c r="J102" s="80"/>
    </row>
    <row r="103" spans="1:10" s="84" customFormat="1" ht="12.75" customHeight="1">
      <c r="A103" s="103" t="s">
        <v>71</v>
      </c>
      <c r="B103" s="83" t="s">
        <v>74</v>
      </c>
      <c r="C103" s="86"/>
      <c r="D103" s="86"/>
      <c r="E103" s="86"/>
      <c r="F103" s="86"/>
      <c r="G103" s="86"/>
      <c r="H103" s="86"/>
      <c r="I103" s="86"/>
      <c r="J103" s="86"/>
    </row>
    <row r="104" spans="1:10" s="135" customFormat="1" ht="25.5" customHeight="1">
      <c r="A104" s="87"/>
      <c r="B104" s="299" t="s">
        <v>167</v>
      </c>
      <c r="C104" s="300"/>
      <c r="D104" s="300"/>
      <c r="E104" s="300"/>
      <c r="F104" s="300"/>
      <c r="G104" s="300"/>
      <c r="H104" s="300"/>
      <c r="I104" s="300"/>
      <c r="J104" s="300"/>
    </row>
    <row r="105" spans="1:10" ht="12.75" customHeight="1">
      <c r="A105" s="87"/>
      <c r="B105" s="134"/>
      <c r="C105" s="81"/>
      <c r="D105" s="81"/>
      <c r="E105" s="81"/>
      <c r="F105" s="81"/>
      <c r="G105" s="81"/>
      <c r="H105" s="81"/>
      <c r="I105" s="81"/>
      <c r="J105" s="81"/>
    </row>
    <row r="106" spans="1:10" ht="12.75" customHeight="1">
      <c r="A106" s="103" t="s">
        <v>73</v>
      </c>
      <c r="B106" s="79" t="s">
        <v>76</v>
      </c>
      <c r="C106" s="80"/>
      <c r="D106" s="80"/>
      <c r="E106" s="80"/>
      <c r="F106" s="80"/>
      <c r="G106" s="80"/>
      <c r="H106" s="80"/>
      <c r="I106" s="80"/>
      <c r="J106" s="80"/>
    </row>
    <row r="107" spans="1:10" ht="12.75" customHeight="1">
      <c r="A107" s="103"/>
      <c r="B107" s="95" t="s">
        <v>8</v>
      </c>
      <c r="C107" s="95"/>
      <c r="D107" s="95"/>
      <c r="E107" s="95"/>
      <c r="F107" s="95"/>
      <c r="G107" s="95"/>
      <c r="H107" s="95"/>
      <c r="I107" s="95"/>
      <c r="J107" s="95"/>
    </row>
    <row r="108" spans="1:10" ht="12.75" customHeight="1">
      <c r="A108" s="103"/>
      <c r="B108" s="95"/>
      <c r="C108" s="95"/>
      <c r="D108" s="95"/>
      <c r="E108" s="95"/>
      <c r="F108" s="95"/>
      <c r="G108" s="95"/>
      <c r="H108" s="95"/>
      <c r="I108" s="95"/>
      <c r="J108" s="95"/>
    </row>
    <row r="109" spans="1:10" ht="12.75" customHeight="1">
      <c r="A109" s="103" t="s">
        <v>75</v>
      </c>
      <c r="B109" s="79" t="s">
        <v>77</v>
      </c>
      <c r="C109" s="80"/>
      <c r="D109" s="80"/>
      <c r="E109" s="80"/>
      <c r="F109" s="80"/>
      <c r="G109" s="80"/>
      <c r="H109" s="80"/>
      <c r="I109" s="80"/>
      <c r="J109" s="80"/>
    </row>
    <row r="110" spans="1:10" ht="12.75" customHeight="1">
      <c r="A110" s="87"/>
      <c r="B110" s="293" t="s">
        <v>301</v>
      </c>
      <c r="C110" s="293"/>
      <c r="D110" s="293"/>
      <c r="E110" s="293"/>
      <c r="F110" s="293"/>
      <c r="G110" s="293"/>
      <c r="H110" s="293"/>
      <c r="I110" s="293"/>
      <c r="J110" s="293"/>
    </row>
    <row r="111" spans="1:10" ht="27" customHeight="1">
      <c r="A111" s="87"/>
      <c r="B111" s="293"/>
      <c r="C111" s="293"/>
      <c r="D111" s="293"/>
      <c r="E111" s="293"/>
      <c r="F111" s="293"/>
      <c r="G111" s="293"/>
      <c r="H111" s="293"/>
      <c r="I111" s="293"/>
      <c r="J111" s="293"/>
    </row>
    <row r="112" spans="1:10" ht="12.75" customHeight="1">
      <c r="A112" s="87"/>
      <c r="B112" s="82"/>
      <c r="C112" s="82"/>
      <c r="D112" s="82"/>
      <c r="E112" s="82"/>
      <c r="F112" s="82"/>
      <c r="G112" s="82"/>
      <c r="H112" s="82"/>
      <c r="I112" s="82"/>
      <c r="J112" s="82"/>
    </row>
    <row r="113" spans="1:10" ht="12.75" customHeight="1">
      <c r="A113" s="103"/>
      <c r="B113" s="80"/>
      <c r="C113" s="80"/>
      <c r="D113" s="80"/>
      <c r="E113" s="80"/>
      <c r="F113" s="80"/>
      <c r="G113" s="80"/>
      <c r="H113" s="80"/>
      <c r="I113" s="80"/>
      <c r="J113" s="80"/>
    </row>
  </sheetData>
  <mergeCells count="38">
    <mergeCell ref="B10:J12"/>
    <mergeCell ref="B14:J15"/>
    <mergeCell ref="B38:J41"/>
    <mergeCell ref="A1:J1"/>
    <mergeCell ref="A3:J3"/>
    <mergeCell ref="A5:J5"/>
    <mergeCell ref="A2:J2"/>
    <mergeCell ref="B17:C17"/>
    <mergeCell ref="B18:C18"/>
    <mergeCell ref="B19:C19"/>
    <mergeCell ref="B104:J104"/>
    <mergeCell ref="B74:J78"/>
    <mergeCell ref="F80:G80"/>
    <mergeCell ref="F91:G91"/>
    <mergeCell ref="I91:J91"/>
    <mergeCell ref="I80:J80"/>
    <mergeCell ref="F79:J79"/>
    <mergeCell ref="B98:J98"/>
    <mergeCell ref="B110:J111"/>
    <mergeCell ref="B20:C20"/>
    <mergeCell ref="B21:C21"/>
    <mergeCell ref="B23:C23"/>
    <mergeCell ref="B22:D22"/>
    <mergeCell ref="B36:J36"/>
    <mergeCell ref="D24:I24"/>
    <mergeCell ref="D25:I25"/>
    <mergeCell ref="B47:J48"/>
    <mergeCell ref="B64:J69"/>
    <mergeCell ref="D17:I17"/>
    <mergeCell ref="D18:I18"/>
    <mergeCell ref="D19:I19"/>
    <mergeCell ref="D20:I20"/>
    <mergeCell ref="B59:J59"/>
    <mergeCell ref="B51:J52"/>
    <mergeCell ref="D21:I21"/>
    <mergeCell ref="B24:C24"/>
    <mergeCell ref="B25:C25"/>
    <mergeCell ref="B55:J56"/>
  </mergeCells>
  <printOptions horizontalCentered="1"/>
  <pageMargins left="0.5" right="0.25" top="0.5" bottom="0.25" header="0.17" footer="0.28"/>
  <pageSetup horizontalDpi="300" verticalDpi="300" orientation="portrait" paperSize="9" scale="85" r:id="rId1"/>
  <rowBreaks count="1" manualBreakCount="1">
    <brk id="70" max="255" man="1"/>
  </rowBreaks>
</worksheet>
</file>

<file path=xl/worksheets/sheet7.xml><?xml version="1.0" encoding="utf-8"?>
<worksheet xmlns="http://schemas.openxmlformats.org/spreadsheetml/2006/main" xmlns:r="http://schemas.openxmlformats.org/officeDocument/2006/relationships">
  <dimension ref="A1:J133"/>
  <sheetViews>
    <sheetView showGridLines="0" tabSelected="1" view="pageBreakPreview" zoomScaleSheetLayoutView="100" workbookViewId="0" topLeftCell="A112">
      <selection activeCell="D56" sqref="D56"/>
    </sheetView>
  </sheetViews>
  <sheetFormatPr defaultColWidth="9.140625" defaultRowHeight="12.75"/>
  <cols>
    <col min="1" max="1" width="3.7109375" style="74" customWidth="1"/>
    <col min="2" max="2" width="3.7109375" style="3" customWidth="1"/>
    <col min="3" max="3" width="37.421875" style="3" customWidth="1"/>
    <col min="4" max="4" width="12.7109375" style="74" customWidth="1"/>
    <col min="5" max="5" width="14.421875" style="3" customWidth="1"/>
    <col min="6" max="6" width="1.7109375" style="3" customWidth="1"/>
    <col min="7" max="7" width="18.7109375" style="3" customWidth="1"/>
    <col min="8" max="8" width="13.8515625" style="3" customWidth="1"/>
    <col min="9" max="9" width="6.28125" style="3" bestFit="1" customWidth="1"/>
    <col min="10" max="10" width="2.00390625" style="3" customWidth="1"/>
    <col min="11" max="16384" width="9.140625" style="3" customWidth="1"/>
  </cols>
  <sheetData>
    <row r="1" spans="1:9" ht="15.75">
      <c r="A1" s="280" t="s">
        <v>142</v>
      </c>
      <c r="B1" s="280"/>
      <c r="C1" s="280"/>
      <c r="D1" s="280"/>
      <c r="E1" s="280"/>
      <c r="F1" s="280"/>
      <c r="G1" s="280"/>
      <c r="H1" s="280"/>
      <c r="I1" s="178"/>
    </row>
    <row r="2" spans="1:9" ht="12.75">
      <c r="A2" s="281" t="s">
        <v>141</v>
      </c>
      <c r="B2" s="281"/>
      <c r="C2" s="281"/>
      <c r="D2" s="281"/>
      <c r="E2" s="281"/>
      <c r="F2" s="281"/>
      <c r="G2" s="281"/>
      <c r="H2" s="281"/>
      <c r="I2" s="2"/>
    </row>
    <row r="3" spans="1:9" ht="12.75">
      <c r="A3" s="279" t="s">
        <v>24</v>
      </c>
      <c r="B3" s="279"/>
      <c r="C3" s="279"/>
      <c r="D3" s="279"/>
      <c r="E3" s="279"/>
      <c r="F3" s="279"/>
      <c r="G3" s="279"/>
      <c r="H3" s="279"/>
      <c r="I3" s="74"/>
    </row>
    <row r="4" spans="1:9" ht="12.75">
      <c r="A4" s="294"/>
      <c r="B4" s="294"/>
      <c r="C4" s="294"/>
      <c r="D4" s="294"/>
      <c r="E4" s="294"/>
      <c r="F4" s="294"/>
      <c r="G4" s="294"/>
      <c r="H4" s="294"/>
      <c r="I4" s="180"/>
    </row>
    <row r="5" spans="1:9" ht="12.75">
      <c r="A5" s="281" t="str">
        <f>'Notes A'!A5:J5</f>
        <v>QUARTERLY REPORT ON CONSOLIDATED RESULTS FOR THE QUARTER ENDED 30 JUNE 2008</v>
      </c>
      <c r="B5" s="281"/>
      <c r="C5" s="281"/>
      <c r="D5" s="281"/>
      <c r="E5" s="281"/>
      <c r="F5" s="281"/>
      <c r="G5" s="281"/>
      <c r="H5" s="281"/>
      <c r="I5" s="2"/>
    </row>
    <row r="6" spans="1:9" ht="12.75">
      <c r="A6" s="261"/>
      <c r="B6" s="261"/>
      <c r="C6" s="261"/>
      <c r="D6" s="261"/>
      <c r="E6" s="261"/>
      <c r="F6" s="261"/>
      <c r="G6" s="261"/>
      <c r="H6" s="261"/>
      <c r="I6" s="179"/>
    </row>
    <row r="7" spans="1:9" ht="12.75">
      <c r="A7" s="103" t="s">
        <v>78</v>
      </c>
      <c r="B7" s="262" t="s">
        <v>165</v>
      </c>
      <c r="C7" s="303"/>
      <c r="D7" s="303"/>
      <c r="E7" s="303"/>
      <c r="F7" s="303"/>
      <c r="G7" s="303"/>
      <c r="H7" s="303"/>
      <c r="I7" s="88"/>
    </row>
    <row r="8" spans="1:9" ht="12.75">
      <c r="A8" s="103"/>
      <c r="B8" s="303"/>
      <c r="C8" s="303"/>
      <c r="D8" s="303"/>
      <c r="E8" s="303"/>
      <c r="F8" s="303"/>
      <c r="G8" s="303"/>
      <c r="H8" s="303"/>
      <c r="I8" s="88"/>
    </row>
    <row r="9" spans="1:9" ht="12.75">
      <c r="A9" s="87"/>
      <c r="B9" s="80"/>
      <c r="C9" s="80"/>
      <c r="D9" s="87"/>
      <c r="E9" s="80"/>
      <c r="F9" s="80"/>
      <c r="G9" s="80"/>
      <c r="H9" s="80"/>
      <c r="I9" s="80"/>
    </row>
    <row r="10" spans="1:9" ht="12.75">
      <c r="A10" s="103" t="s">
        <v>79</v>
      </c>
      <c r="B10" s="79" t="s">
        <v>80</v>
      </c>
      <c r="C10" s="80"/>
      <c r="D10" s="87"/>
      <c r="E10" s="80"/>
      <c r="F10" s="80"/>
      <c r="G10" s="80"/>
      <c r="H10" s="80"/>
      <c r="I10" s="80"/>
    </row>
    <row r="11" spans="1:9" s="4" customFormat="1" ht="12.75">
      <c r="A11" s="253"/>
      <c r="B11" s="263" t="s">
        <v>0</v>
      </c>
      <c r="C11" s="263"/>
      <c r="D11" s="263"/>
      <c r="E11" s="263"/>
      <c r="F11" s="263"/>
      <c r="G11" s="263"/>
      <c r="H11" s="263"/>
      <c r="I11" s="228"/>
    </row>
    <row r="12" spans="1:9" s="4" customFormat="1" ht="12.75">
      <c r="A12" s="253"/>
      <c r="B12" s="263"/>
      <c r="C12" s="263"/>
      <c r="D12" s="263"/>
      <c r="E12" s="263"/>
      <c r="F12" s="263"/>
      <c r="G12" s="263"/>
      <c r="H12" s="263"/>
      <c r="I12" s="228"/>
    </row>
    <row r="13" spans="1:9" s="4" customFormat="1" ht="12.75">
      <c r="A13" s="253"/>
      <c r="B13" s="263"/>
      <c r="C13" s="263"/>
      <c r="D13" s="263"/>
      <c r="E13" s="263"/>
      <c r="F13" s="263"/>
      <c r="G13" s="263"/>
      <c r="H13" s="263"/>
      <c r="I13" s="228"/>
    </row>
    <row r="14" spans="1:9" s="4" customFormat="1" ht="12.75">
      <c r="A14" s="253"/>
      <c r="B14" s="263"/>
      <c r="C14" s="263"/>
      <c r="D14" s="263"/>
      <c r="E14" s="263"/>
      <c r="F14" s="263"/>
      <c r="G14" s="263"/>
      <c r="H14" s="263"/>
      <c r="I14" s="228"/>
    </row>
    <row r="15" spans="1:9" s="4" customFormat="1" ht="39" customHeight="1">
      <c r="A15" s="253"/>
      <c r="B15" s="263"/>
      <c r="C15" s="263"/>
      <c r="D15" s="263"/>
      <c r="E15" s="263"/>
      <c r="F15" s="263"/>
      <c r="G15" s="263"/>
      <c r="H15" s="263"/>
      <c r="I15" s="228"/>
    </row>
    <row r="16" spans="1:9" s="4" customFormat="1" ht="12.75" customHeight="1">
      <c r="A16" s="229"/>
      <c r="B16" s="254"/>
      <c r="C16" s="254"/>
      <c r="D16" s="254"/>
      <c r="E16" s="254"/>
      <c r="F16" s="254"/>
      <c r="G16" s="254"/>
      <c r="H16" s="254"/>
      <c r="I16" s="252"/>
    </row>
    <row r="17" spans="1:9" s="4" customFormat="1" ht="80.25" customHeight="1">
      <c r="A17" s="253"/>
      <c r="B17" s="263" t="s">
        <v>328</v>
      </c>
      <c r="C17" s="263"/>
      <c r="D17" s="263"/>
      <c r="E17" s="263"/>
      <c r="F17" s="263"/>
      <c r="G17" s="263"/>
      <c r="H17" s="263"/>
      <c r="I17" s="228"/>
    </row>
    <row r="18" spans="1:9" s="4" customFormat="1" ht="12.75">
      <c r="A18" s="253"/>
      <c r="B18" s="252"/>
      <c r="C18" s="252"/>
      <c r="D18" s="252"/>
      <c r="E18" s="252"/>
      <c r="F18" s="252"/>
      <c r="G18" s="252"/>
      <c r="H18" s="252"/>
      <c r="I18" s="228"/>
    </row>
    <row r="19" spans="1:9" s="4" customFormat="1" ht="12.75">
      <c r="A19" s="253" t="s">
        <v>81</v>
      </c>
      <c r="B19" s="257" t="s">
        <v>114</v>
      </c>
      <c r="C19" s="228"/>
      <c r="D19" s="229"/>
      <c r="E19" s="228"/>
      <c r="F19" s="228"/>
      <c r="G19" s="228"/>
      <c r="H19" s="228"/>
      <c r="I19" s="228"/>
    </row>
    <row r="20" spans="1:9" ht="12.75" customHeight="1">
      <c r="A20" s="103"/>
      <c r="B20" s="263" t="s">
        <v>1</v>
      </c>
      <c r="C20" s="263"/>
      <c r="D20" s="263"/>
      <c r="E20" s="263"/>
      <c r="F20" s="263"/>
      <c r="G20" s="263"/>
      <c r="H20" s="263"/>
      <c r="I20" s="82"/>
    </row>
    <row r="21" spans="1:9" ht="39" customHeight="1">
      <c r="A21" s="103"/>
      <c r="B21" s="263"/>
      <c r="C21" s="263"/>
      <c r="D21" s="263"/>
      <c r="E21" s="263"/>
      <c r="F21" s="263"/>
      <c r="G21" s="263"/>
      <c r="H21" s="263"/>
      <c r="I21" s="88"/>
    </row>
    <row r="22" spans="1:9" ht="12.75">
      <c r="A22" s="87"/>
      <c r="B22" s="202"/>
      <c r="C22" s="202"/>
      <c r="D22" s="202"/>
      <c r="E22" s="202"/>
      <c r="F22" s="202"/>
      <c r="G22" s="202"/>
      <c r="H22" s="202"/>
      <c r="I22" s="136"/>
    </row>
    <row r="23" spans="1:9" ht="12.75" customHeight="1">
      <c r="A23" s="103" t="s">
        <v>82</v>
      </c>
      <c r="B23" s="79" t="s">
        <v>215</v>
      </c>
      <c r="C23" s="80"/>
      <c r="D23" s="87"/>
      <c r="E23" s="80"/>
      <c r="F23" s="80"/>
      <c r="G23" s="80"/>
      <c r="H23" s="80"/>
      <c r="I23" s="80"/>
    </row>
    <row r="24" spans="1:9" ht="26.25" customHeight="1">
      <c r="A24" s="103"/>
      <c r="B24" s="293" t="s">
        <v>324</v>
      </c>
      <c r="C24" s="293"/>
      <c r="D24" s="293"/>
      <c r="E24" s="293"/>
      <c r="F24" s="293"/>
      <c r="G24" s="293"/>
      <c r="H24" s="293"/>
      <c r="I24" s="82"/>
    </row>
    <row r="25" spans="1:9" ht="12.75">
      <c r="A25" s="87"/>
      <c r="B25" s="303"/>
      <c r="C25" s="303"/>
      <c r="D25" s="303"/>
      <c r="E25" s="303"/>
      <c r="F25" s="303"/>
      <c r="G25" s="303"/>
      <c r="H25" s="303"/>
      <c r="I25" s="88"/>
    </row>
    <row r="26" spans="1:9" ht="12.75">
      <c r="A26" s="103" t="s">
        <v>83</v>
      </c>
      <c r="B26" s="79" t="s">
        <v>84</v>
      </c>
      <c r="C26" s="80"/>
      <c r="D26" s="87"/>
      <c r="E26" s="80"/>
      <c r="F26" s="80"/>
      <c r="G26" s="80"/>
      <c r="H26" s="80"/>
      <c r="I26" s="80"/>
    </row>
    <row r="27" spans="1:9" ht="12.75" customHeight="1">
      <c r="A27" s="87"/>
      <c r="B27" s="295" t="s">
        <v>292</v>
      </c>
      <c r="C27" s="295"/>
      <c r="D27" s="295"/>
      <c r="E27" s="295"/>
      <c r="F27" s="295"/>
      <c r="G27" s="295"/>
      <c r="H27" s="295"/>
      <c r="I27" s="136"/>
    </row>
    <row r="28" spans="1:9" ht="12.75" customHeight="1">
      <c r="A28" s="87"/>
      <c r="B28" s="295"/>
      <c r="C28" s="295"/>
      <c r="D28" s="295"/>
      <c r="E28" s="295"/>
      <c r="F28" s="295"/>
      <c r="G28" s="295"/>
      <c r="H28" s="295"/>
      <c r="I28" s="136"/>
    </row>
    <row r="29" spans="1:9" ht="12.75">
      <c r="A29" s="87"/>
      <c r="B29" s="188"/>
      <c r="C29" s="188"/>
      <c r="D29" s="188"/>
      <c r="E29" s="188"/>
      <c r="F29" s="188"/>
      <c r="G29" s="188"/>
      <c r="H29" s="188"/>
      <c r="I29" s="81"/>
    </row>
    <row r="30" spans="1:9" ht="12.75">
      <c r="A30" s="103" t="s">
        <v>85</v>
      </c>
      <c r="B30" s="79" t="s">
        <v>37</v>
      </c>
      <c r="C30" s="80"/>
      <c r="D30" s="87"/>
      <c r="E30" s="80"/>
      <c r="F30" s="80"/>
      <c r="G30" s="80"/>
      <c r="H30" s="80"/>
      <c r="I30" s="80"/>
    </row>
    <row r="31" spans="1:9" ht="12.75">
      <c r="A31" s="103"/>
      <c r="B31" s="79"/>
      <c r="C31" s="80"/>
      <c r="D31" s="265" t="s">
        <v>112</v>
      </c>
      <c r="E31" s="265"/>
      <c r="F31" s="192"/>
      <c r="G31" s="265" t="s">
        <v>110</v>
      </c>
      <c r="H31" s="265"/>
      <c r="I31" s="191"/>
    </row>
    <row r="32" spans="1:9" ht="12.75">
      <c r="A32" s="103"/>
      <c r="B32" s="79"/>
      <c r="C32" s="80"/>
      <c r="D32" s="2" t="s">
        <v>150</v>
      </c>
      <c r="E32" s="2" t="s">
        <v>153</v>
      </c>
      <c r="F32" s="193"/>
      <c r="G32" s="2" t="s">
        <v>150</v>
      </c>
      <c r="H32" s="2" t="s">
        <v>153</v>
      </c>
      <c r="I32" s="2"/>
    </row>
    <row r="33" spans="1:9" ht="12.75">
      <c r="A33" s="103"/>
      <c r="B33" s="79"/>
      <c r="C33" s="80"/>
      <c r="D33" s="2" t="s">
        <v>151</v>
      </c>
      <c r="E33" s="2" t="s">
        <v>154</v>
      </c>
      <c r="F33" s="193"/>
      <c r="G33" s="2" t="s">
        <v>151</v>
      </c>
      <c r="H33" s="2" t="s">
        <v>154</v>
      </c>
      <c r="I33" s="2"/>
    </row>
    <row r="34" spans="1:9" ht="12.75">
      <c r="A34" s="103"/>
      <c r="B34" s="79"/>
      <c r="C34" s="80"/>
      <c r="D34" s="2" t="s">
        <v>152</v>
      </c>
      <c r="E34" s="2" t="s">
        <v>152</v>
      </c>
      <c r="F34" s="193"/>
      <c r="G34" s="2" t="s">
        <v>155</v>
      </c>
      <c r="H34" s="2" t="s">
        <v>156</v>
      </c>
      <c r="I34" s="2"/>
    </row>
    <row r="35" spans="1:9" ht="12.75">
      <c r="A35" s="103"/>
      <c r="B35" s="79"/>
      <c r="C35" s="80"/>
      <c r="D35" s="194">
        <f>'Consolidated IS'!D14</f>
        <v>39629</v>
      </c>
      <c r="E35" s="194">
        <f>'Consolidated IS'!E14</f>
        <v>39263</v>
      </c>
      <c r="F35" s="195"/>
      <c r="G35" s="194">
        <f>'Consolidated IS'!G14</f>
        <v>39629</v>
      </c>
      <c r="H35" s="194">
        <f>'Consolidated IS'!H14</f>
        <v>39263</v>
      </c>
      <c r="I35" s="194"/>
    </row>
    <row r="36" spans="1:9" ht="12.75">
      <c r="A36" s="103"/>
      <c r="B36" s="79"/>
      <c r="C36" s="80"/>
      <c r="D36" s="2" t="s">
        <v>34</v>
      </c>
      <c r="E36" s="2" t="s">
        <v>34</v>
      </c>
      <c r="F36" s="193"/>
      <c r="G36" s="2" t="s">
        <v>34</v>
      </c>
      <c r="H36" s="2" t="s">
        <v>34</v>
      </c>
      <c r="I36" s="2"/>
    </row>
    <row r="37" spans="1:9" ht="12.75">
      <c r="A37" s="103"/>
      <c r="B37" s="80" t="s">
        <v>157</v>
      </c>
      <c r="C37" s="80"/>
      <c r="D37" s="94"/>
      <c r="E37" s="96"/>
      <c r="F37" s="96"/>
      <c r="G37" s="96"/>
      <c r="H37" s="96"/>
      <c r="I37" s="96"/>
    </row>
    <row r="38" spans="1:9" ht="13.5" thickBot="1">
      <c r="A38" s="103"/>
      <c r="B38" s="80"/>
      <c r="C38" s="80" t="s">
        <v>15</v>
      </c>
      <c r="D38" s="110">
        <f>-'Consolidated IS'!D31</f>
        <v>40000</v>
      </c>
      <c r="E38" s="110">
        <f>-'Consolidated IS'!E31</f>
        <v>111803</v>
      </c>
      <c r="F38" s="96"/>
      <c r="G38" s="110">
        <f>-'Consolidated IS'!G31</f>
        <v>146000</v>
      </c>
      <c r="H38" s="110">
        <f>-'Consolidated IS'!H31</f>
        <v>197803</v>
      </c>
      <c r="I38" s="169"/>
    </row>
    <row r="39" spans="1:9" ht="12.75">
      <c r="A39" s="103"/>
      <c r="B39" s="79"/>
      <c r="C39" s="80"/>
      <c r="D39" s="87"/>
      <c r="E39" s="80"/>
      <c r="F39" s="80"/>
      <c r="G39" s="80"/>
      <c r="H39" s="80"/>
      <c r="I39" s="80"/>
    </row>
    <row r="40" spans="1:9" ht="12.75" customHeight="1">
      <c r="A40" s="87"/>
      <c r="B40" s="295" t="s">
        <v>327</v>
      </c>
      <c r="C40" s="295"/>
      <c r="D40" s="295"/>
      <c r="E40" s="295"/>
      <c r="F40" s="295"/>
      <c r="G40" s="295"/>
      <c r="H40" s="295"/>
      <c r="I40" s="136"/>
    </row>
    <row r="41" spans="1:9" ht="12.75" customHeight="1">
      <c r="A41" s="87"/>
      <c r="B41" s="295"/>
      <c r="C41" s="295"/>
      <c r="D41" s="295"/>
      <c r="E41" s="295"/>
      <c r="F41" s="295"/>
      <c r="G41" s="295"/>
      <c r="H41" s="295"/>
      <c r="I41" s="136"/>
    </row>
    <row r="42" spans="1:9" ht="12.75" customHeight="1">
      <c r="A42" s="87"/>
      <c r="B42" s="295"/>
      <c r="C42" s="295"/>
      <c r="D42" s="295"/>
      <c r="E42" s="295"/>
      <c r="F42" s="295"/>
      <c r="G42" s="295"/>
      <c r="H42" s="295"/>
      <c r="I42" s="136"/>
    </row>
    <row r="43" spans="1:9" ht="12.75" customHeight="1">
      <c r="A43" s="87"/>
      <c r="B43" s="295"/>
      <c r="C43" s="295"/>
      <c r="D43" s="295"/>
      <c r="E43" s="295"/>
      <c r="F43" s="295"/>
      <c r="G43" s="295"/>
      <c r="H43" s="295"/>
      <c r="I43" s="136"/>
    </row>
    <row r="44" spans="1:9" ht="12.75" customHeight="1">
      <c r="A44" s="87"/>
      <c r="B44" s="295"/>
      <c r="C44" s="295"/>
      <c r="D44" s="295"/>
      <c r="E44" s="295"/>
      <c r="F44" s="295"/>
      <c r="G44" s="295"/>
      <c r="H44" s="295"/>
      <c r="I44" s="136"/>
    </row>
    <row r="45" spans="1:9" ht="15.75" customHeight="1">
      <c r="A45" s="87"/>
      <c r="B45" s="266"/>
      <c r="C45" s="266"/>
      <c r="D45" s="266"/>
      <c r="E45" s="266"/>
      <c r="F45" s="266"/>
      <c r="G45" s="266"/>
      <c r="H45" s="266"/>
      <c r="I45" s="136"/>
    </row>
    <row r="46" spans="1:9" ht="12.75">
      <c r="A46" s="87"/>
      <c r="B46" s="136"/>
      <c r="C46" s="136"/>
      <c r="D46" s="136"/>
      <c r="E46" s="136"/>
      <c r="F46" s="136"/>
      <c r="G46" s="136"/>
      <c r="H46" s="136"/>
      <c r="I46" s="136"/>
    </row>
    <row r="47" spans="1:9" ht="12.75">
      <c r="A47" s="103" t="s">
        <v>86</v>
      </c>
      <c r="B47" s="79" t="s">
        <v>9</v>
      </c>
      <c r="C47" s="80"/>
      <c r="D47" s="87"/>
      <c r="E47" s="80"/>
      <c r="F47" s="80"/>
      <c r="G47" s="80"/>
      <c r="H47" s="80"/>
      <c r="I47" s="80"/>
    </row>
    <row r="48" spans="1:9" ht="12.75">
      <c r="A48" s="87"/>
      <c r="B48" s="95" t="s">
        <v>158</v>
      </c>
      <c r="C48" s="102"/>
      <c r="D48" s="102"/>
      <c r="E48" s="102"/>
      <c r="F48" s="102"/>
      <c r="G48" s="102"/>
      <c r="H48" s="102"/>
      <c r="I48" s="102"/>
    </row>
    <row r="49" spans="1:9" ht="12.75">
      <c r="A49" s="87"/>
      <c r="B49" s="102"/>
      <c r="C49" s="102"/>
      <c r="D49" s="102"/>
      <c r="E49" s="102"/>
      <c r="F49" s="102"/>
      <c r="G49" s="102"/>
      <c r="H49" s="102"/>
      <c r="I49" s="102"/>
    </row>
    <row r="50" spans="1:9" ht="12.75">
      <c r="A50" s="103" t="s">
        <v>87</v>
      </c>
      <c r="B50" s="79" t="s">
        <v>10</v>
      </c>
      <c r="C50" s="80"/>
      <c r="D50" s="87"/>
      <c r="E50" s="80"/>
      <c r="F50" s="80"/>
      <c r="G50" s="80"/>
      <c r="H50" s="80"/>
      <c r="I50" s="80"/>
    </row>
    <row r="51" spans="1:9" ht="12.75">
      <c r="A51" s="87"/>
      <c r="B51" s="264" t="s">
        <v>159</v>
      </c>
      <c r="C51" s="264"/>
      <c r="D51" s="264"/>
      <c r="E51" s="264"/>
      <c r="F51" s="264"/>
      <c r="G51" s="264"/>
      <c r="H51" s="264"/>
      <c r="I51" s="90"/>
    </row>
    <row r="52" spans="1:9" ht="12.75">
      <c r="A52" s="87"/>
      <c r="B52" s="90"/>
      <c r="C52" s="90"/>
      <c r="D52" s="90"/>
      <c r="E52" s="90"/>
      <c r="F52" s="90"/>
      <c r="G52" s="90"/>
      <c r="H52" s="90"/>
      <c r="I52" s="90"/>
    </row>
    <row r="53" spans="1:9" ht="12.75">
      <c r="A53" s="103" t="s">
        <v>88</v>
      </c>
      <c r="B53" s="79" t="s">
        <v>11</v>
      </c>
      <c r="C53" s="90"/>
      <c r="D53" s="90"/>
      <c r="E53" s="90"/>
      <c r="F53" s="90"/>
      <c r="G53" s="90"/>
      <c r="H53" s="90"/>
      <c r="I53" s="90"/>
    </row>
    <row r="54" spans="1:9" ht="65.25" customHeight="1">
      <c r="A54" s="87"/>
      <c r="B54" s="295" t="s">
        <v>287</v>
      </c>
      <c r="C54" s="278"/>
      <c r="D54" s="278"/>
      <c r="E54" s="278"/>
      <c r="F54" s="278"/>
      <c r="G54" s="278"/>
      <c r="H54" s="278"/>
      <c r="I54" s="190"/>
    </row>
    <row r="55" spans="1:9" ht="66.75" customHeight="1">
      <c r="A55" s="87"/>
      <c r="B55" s="278" t="s">
        <v>285</v>
      </c>
      <c r="C55" s="278"/>
      <c r="D55" s="278"/>
      <c r="E55" s="278"/>
      <c r="F55" s="278"/>
      <c r="G55" s="278"/>
      <c r="H55" s="278"/>
      <c r="I55" s="190"/>
    </row>
    <row r="56" spans="1:9" ht="10.5" customHeight="1">
      <c r="A56" s="87"/>
      <c r="B56" s="190"/>
      <c r="C56" s="190"/>
      <c r="D56" s="190"/>
      <c r="E56" s="190"/>
      <c r="F56" s="190"/>
      <c r="G56" s="190"/>
      <c r="H56" s="190"/>
      <c r="I56" s="190"/>
    </row>
    <row r="57" spans="1:9" ht="14.25" customHeight="1">
      <c r="A57" s="87"/>
      <c r="B57" s="276" t="s">
        <v>226</v>
      </c>
      <c r="C57" s="276"/>
      <c r="D57" s="276"/>
      <c r="E57" s="276"/>
      <c r="F57" s="276"/>
      <c r="G57" s="276"/>
      <c r="H57" s="276"/>
      <c r="I57" s="190"/>
    </row>
    <row r="58" spans="1:9" ht="14.25" customHeight="1">
      <c r="A58" s="87"/>
      <c r="B58" s="276"/>
      <c r="C58" s="276"/>
      <c r="D58" s="276"/>
      <c r="E58" s="276"/>
      <c r="F58" s="276"/>
      <c r="G58" s="276"/>
      <c r="H58" s="276"/>
      <c r="I58" s="190"/>
    </row>
    <row r="59" spans="1:9" ht="12" customHeight="1">
      <c r="A59" s="87"/>
      <c r="B59" s="276"/>
      <c r="C59" s="276"/>
      <c r="D59" s="276"/>
      <c r="E59" s="276"/>
      <c r="F59" s="276"/>
      <c r="G59" s="276"/>
      <c r="H59" s="276"/>
      <c r="I59" s="190"/>
    </row>
    <row r="60" spans="1:9" ht="10.5" customHeight="1">
      <c r="A60" s="87"/>
      <c r="B60" s="196"/>
      <c r="C60" s="196"/>
      <c r="D60" s="196"/>
      <c r="E60" s="196"/>
      <c r="F60" s="196"/>
      <c r="G60" s="196"/>
      <c r="H60" s="196"/>
      <c r="I60" s="190"/>
    </row>
    <row r="61" spans="1:9" ht="26.25" customHeight="1">
      <c r="A61" s="87"/>
      <c r="B61" s="278" t="s">
        <v>302</v>
      </c>
      <c r="C61" s="278"/>
      <c r="D61" s="278"/>
      <c r="E61" s="278"/>
      <c r="F61" s="278"/>
      <c r="G61" s="278"/>
      <c r="H61" s="278"/>
      <c r="I61" s="190"/>
    </row>
    <row r="62" spans="1:9" ht="14.25" customHeight="1">
      <c r="A62" s="87"/>
      <c r="B62" s="275"/>
      <c r="C62" s="275"/>
      <c r="D62" s="275"/>
      <c r="E62" s="275"/>
      <c r="F62" s="275"/>
      <c r="G62" s="275"/>
      <c r="H62" s="275"/>
      <c r="I62" s="275"/>
    </row>
    <row r="63" spans="1:9" ht="12.75">
      <c r="A63" s="103" t="s">
        <v>92</v>
      </c>
      <c r="B63" s="79" t="s">
        <v>216</v>
      </c>
      <c r="C63" s="90"/>
      <c r="D63" s="90"/>
      <c r="E63" s="90"/>
      <c r="F63" s="90"/>
      <c r="G63" s="90"/>
      <c r="H63" s="90"/>
      <c r="I63" s="90"/>
    </row>
    <row r="64" spans="1:10" ht="14.25" customHeight="1">
      <c r="A64" s="87"/>
      <c r="B64" s="277" t="s">
        <v>282</v>
      </c>
      <c r="C64" s="277"/>
      <c r="D64" s="277"/>
      <c r="E64" s="277"/>
      <c r="F64" s="277"/>
      <c r="G64" s="277"/>
      <c r="H64" s="277"/>
      <c r="I64" s="277"/>
      <c r="J64" s="92"/>
    </row>
    <row r="65" spans="1:10" s="4" customFormat="1" ht="14.25" customHeight="1">
      <c r="A65" s="229"/>
      <c r="B65" s="81"/>
      <c r="C65" s="81"/>
      <c r="D65" s="240" t="s">
        <v>277</v>
      </c>
      <c r="E65" s="240" t="s">
        <v>278</v>
      </c>
      <c r="F65" s="79"/>
      <c r="G65" s="104" t="s">
        <v>220</v>
      </c>
      <c r="H65" s="271" t="s">
        <v>279</v>
      </c>
      <c r="I65" s="272"/>
      <c r="J65" s="230"/>
    </row>
    <row r="66" spans="1:10" s="4" customFormat="1" ht="14.25" customHeight="1">
      <c r="A66" s="229"/>
      <c r="B66" s="81"/>
      <c r="C66" s="81"/>
      <c r="D66" s="103" t="s">
        <v>224</v>
      </c>
      <c r="E66" s="103" t="s">
        <v>224</v>
      </c>
      <c r="F66" s="79"/>
      <c r="G66" s="104" t="s">
        <v>221</v>
      </c>
      <c r="H66" s="104" t="s">
        <v>222</v>
      </c>
      <c r="I66" s="103" t="s">
        <v>223</v>
      </c>
      <c r="J66" s="230"/>
    </row>
    <row r="67" spans="1:10" s="4" customFormat="1" ht="14.25" customHeight="1">
      <c r="A67" s="229"/>
      <c r="B67" s="81"/>
      <c r="C67" s="81"/>
      <c r="D67" s="103" t="s">
        <v>34</v>
      </c>
      <c r="E67" s="103" t="s">
        <v>34</v>
      </c>
      <c r="F67" s="3"/>
      <c r="G67" s="103"/>
      <c r="H67" s="103" t="s">
        <v>34</v>
      </c>
      <c r="I67" s="80"/>
      <c r="J67" s="230"/>
    </row>
    <row r="68" spans="1:10" s="4" customFormat="1" ht="14.25" customHeight="1">
      <c r="A68" s="229"/>
      <c r="B68" s="177" t="s">
        <v>232</v>
      </c>
      <c r="C68" s="81"/>
      <c r="D68" s="238">
        <v>2000000</v>
      </c>
      <c r="E68" s="238">
        <v>1388730</v>
      </c>
      <c r="F68" s="81"/>
      <c r="G68" s="74" t="s">
        <v>235</v>
      </c>
      <c r="H68" s="169">
        <f>D68-E68</f>
        <v>611270</v>
      </c>
      <c r="I68" s="189">
        <f>H68/D68</f>
        <v>0.305635</v>
      </c>
      <c r="J68" s="230"/>
    </row>
    <row r="69" spans="1:10" s="4" customFormat="1" ht="14.25" customHeight="1">
      <c r="A69" s="229"/>
      <c r="B69" s="177" t="s">
        <v>233</v>
      </c>
      <c r="C69" s="81"/>
      <c r="D69" s="238">
        <v>6000000</v>
      </c>
      <c r="E69" s="238">
        <v>255633</v>
      </c>
      <c r="F69" s="81"/>
      <c r="G69" s="74" t="s">
        <v>235</v>
      </c>
      <c r="H69" s="169">
        <f>D69-E69</f>
        <v>5744367</v>
      </c>
      <c r="I69" s="189">
        <f>H69/D69</f>
        <v>0.9573945</v>
      </c>
      <c r="J69" s="230"/>
    </row>
    <row r="70" spans="1:10" s="4" customFormat="1" ht="14.25" customHeight="1">
      <c r="A70" s="229"/>
      <c r="B70" s="177" t="s">
        <v>234</v>
      </c>
      <c r="C70" s="81"/>
      <c r="D70" s="238">
        <v>10442890</v>
      </c>
      <c r="E70" s="238">
        <v>2281928</v>
      </c>
      <c r="F70" s="81"/>
      <c r="G70" s="74" t="s">
        <v>235</v>
      </c>
      <c r="H70" s="169">
        <f>D70-E70</f>
        <v>8160962</v>
      </c>
      <c r="I70" s="189">
        <f>H70/D70</f>
        <v>0.7814850103754803</v>
      </c>
      <c r="J70" s="230"/>
    </row>
    <row r="71" spans="1:10" s="4" customFormat="1" ht="14.25" customHeight="1">
      <c r="A71" s="229"/>
      <c r="B71" s="80" t="s">
        <v>280</v>
      </c>
      <c r="C71" s="81"/>
      <c r="D71" s="238">
        <v>450000</v>
      </c>
      <c r="E71" s="238">
        <v>186909</v>
      </c>
      <c r="F71" s="81"/>
      <c r="G71" s="74" t="s">
        <v>225</v>
      </c>
      <c r="H71" s="169">
        <f>D71-E71</f>
        <v>263091</v>
      </c>
      <c r="I71" s="189">
        <f>H71/D71</f>
        <v>0.5846466666666666</v>
      </c>
      <c r="J71" s="230"/>
    </row>
    <row r="72" spans="1:10" s="4" customFormat="1" ht="14.25" customHeight="1" thickBot="1">
      <c r="A72" s="229"/>
      <c r="B72" s="81"/>
      <c r="C72" s="81"/>
      <c r="D72" s="239">
        <f>SUM(D68:D71)</f>
        <v>18892890</v>
      </c>
      <c r="E72" s="239">
        <f>SUM(E68:E71)</f>
        <v>4113200</v>
      </c>
      <c r="F72" s="219"/>
      <c r="G72" s="219"/>
      <c r="H72" s="220">
        <f>SUM(H68:H71)</f>
        <v>14779690</v>
      </c>
      <c r="I72" s="218">
        <f>H72/D72</f>
        <v>0.7822884693659891</v>
      </c>
      <c r="J72" s="230"/>
    </row>
    <row r="73" spans="1:9" s="4" customFormat="1" ht="14.25" customHeight="1" thickTop="1">
      <c r="A73" s="229"/>
      <c r="B73" s="232" t="s">
        <v>291</v>
      </c>
      <c r="D73" s="233"/>
      <c r="E73" s="234"/>
      <c r="F73" s="235"/>
      <c r="G73" s="236"/>
      <c r="H73" s="237"/>
      <c r="I73" s="231"/>
    </row>
    <row r="74" spans="1:9" s="4" customFormat="1" ht="37.5" customHeight="1">
      <c r="A74" s="229"/>
      <c r="B74" s="241" t="s">
        <v>90</v>
      </c>
      <c r="C74" s="267" t="s">
        <v>288</v>
      </c>
      <c r="D74" s="268"/>
      <c r="E74" s="268"/>
      <c r="F74" s="268"/>
      <c r="G74" s="268"/>
      <c r="H74" s="268"/>
      <c r="I74" s="231"/>
    </row>
    <row r="75" spans="1:9" s="4" customFormat="1" ht="12.75" customHeight="1">
      <c r="A75" s="229"/>
      <c r="B75" s="232"/>
      <c r="C75" s="242"/>
      <c r="D75" s="243"/>
      <c r="E75" s="244"/>
      <c r="F75" s="245"/>
      <c r="G75" s="246"/>
      <c r="H75" s="247"/>
      <c r="I75" s="231"/>
    </row>
    <row r="76" spans="1:9" s="4" customFormat="1" ht="27" customHeight="1">
      <c r="A76" s="229"/>
      <c r="B76" s="241" t="s">
        <v>91</v>
      </c>
      <c r="C76" s="269" t="s">
        <v>283</v>
      </c>
      <c r="D76" s="270"/>
      <c r="E76" s="270"/>
      <c r="F76" s="270"/>
      <c r="G76" s="270"/>
      <c r="H76" s="270"/>
      <c r="I76" s="231"/>
    </row>
    <row r="77" spans="1:9" s="4" customFormat="1" ht="10.5" customHeight="1">
      <c r="A77" s="229"/>
      <c r="B77" s="232"/>
      <c r="D77" s="233"/>
      <c r="E77" s="234"/>
      <c r="F77" s="235"/>
      <c r="G77" s="236"/>
      <c r="H77" s="237"/>
      <c r="I77" s="231"/>
    </row>
    <row r="78" spans="1:9" s="4" customFormat="1" ht="25.5" customHeight="1">
      <c r="A78" s="229"/>
      <c r="B78" s="241" t="s">
        <v>281</v>
      </c>
      <c r="C78" s="267" t="s">
        <v>284</v>
      </c>
      <c r="D78" s="268"/>
      <c r="E78" s="268"/>
      <c r="F78" s="268"/>
      <c r="G78" s="268"/>
      <c r="H78" s="268"/>
      <c r="I78" s="231"/>
    </row>
    <row r="79" spans="1:9" s="4" customFormat="1" ht="10.5" customHeight="1">
      <c r="A79" s="229"/>
      <c r="B79" s="232"/>
      <c r="D79" s="233"/>
      <c r="E79" s="234"/>
      <c r="F79" s="235"/>
      <c r="G79" s="236"/>
      <c r="H79" s="237"/>
      <c r="I79" s="231"/>
    </row>
    <row r="80" spans="1:9" ht="14.25" customHeight="1">
      <c r="A80" s="87"/>
      <c r="B80" s="241" t="s">
        <v>290</v>
      </c>
      <c r="C80" s="248" t="s">
        <v>289</v>
      </c>
      <c r="D80" s="249"/>
      <c r="E80" s="169"/>
      <c r="F80" s="250"/>
      <c r="G80" s="74"/>
      <c r="H80" s="251"/>
      <c r="I80" s="189"/>
    </row>
    <row r="81" spans="1:9" ht="14.25" customHeight="1">
      <c r="A81" s="87"/>
      <c r="B81" s="80"/>
      <c r="C81" s="184"/>
      <c r="D81" s="185"/>
      <c r="E81" s="183"/>
      <c r="F81" s="182"/>
      <c r="G81" s="186"/>
      <c r="H81" s="181"/>
      <c r="I81" s="187"/>
    </row>
    <row r="82" spans="1:9" ht="12.75">
      <c r="A82" s="103" t="s">
        <v>94</v>
      </c>
      <c r="B82" s="79" t="s">
        <v>89</v>
      </c>
      <c r="C82" s="80"/>
      <c r="D82" s="87"/>
      <c r="E82" s="80"/>
      <c r="F82" s="80"/>
      <c r="G82" s="80"/>
      <c r="H82" s="80"/>
      <c r="I82" s="80"/>
    </row>
    <row r="83" spans="1:9" ht="12.75">
      <c r="A83" s="103"/>
      <c r="B83" s="80"/>
      <c r="C83" s="80"/>
      <c r="D83" s="87"/>
      <c r="E83" s="80"/>
      <c r="F83" s="80"/>
      <c r="G83" s="104" t="str">
        <f>'Balance Sheet'!C10</f>
        <v>AS AT</v>
      </c>
      <c r="H83" s="104"/>
      <c r="I83" s="80"/>
    </row>
    <row r="84" spans="1:9" ht="12.75">
      <c r="A84" s="103"/>
      <c r="B84" s="79"/>
      <c r="C84" s="80"/>
      <c r="D84" s="87"/>
      <c r="E84" s="80"/>
      <c r="F84" s="80"/>
      <c r="G84" s="104">
        <f>'Balance Sheet'!C11</f>
        <v>39629</v>
      </c>
      <c r="H84" s="104"/>
      <c r="I84" s="80"/>
    </row>
    <row r="85" spans="1:9" ht="12.75" customHeight="1">
      <c r="A85" s="87"/>
      <c r="B85" s="80"/>
      <c r="C85" s="80"/>
      <c r="D85" s="87"/>
      <c r="E85" s="80"/>
      <c r="G85" s="103" t="s">
        <v>34</v>
      </c>
      <c r="H85" s="103"/>
      <c r="I85" s="80"/>
    </row>
    <row r="86" spans="1:9" ht="12.75" customHeight="1">
      <c r="A86" s="87"/>
      <c r="B86" s="87" t="s">
        <v>90</v>
      </c>
      <c r="C86" s="105" t="s">
        <v>115</v>
      </c>
      <c r="D86" s="87"/>
      <c r="E86" s="80"/>
      <c r="G86" s="80"/>
      <c r="H86" s="80"/>
      <c r="I86" s="80"/>
    </row>
    <row r="87" spans="1:9" ht="12.75" customHeight="1">
      <c r="A87" s="87"/>
      <c r="B87" s="87"/>
      <c r="C87" s="80" t="s">
        <v>12</v>
      </c>
      <c r="D87" s="87"/>
      <c r="E87" s="80"/>
      <c r="G87" s="106">
        <f>G89-G88</f>
        <v>3163151</v>
      </c>
      <c r="H87" s="106"/>
      <c r="I87" s="80"/>
    </row>
    <row r="88" spans="1:9" ht="12.75" customHeight="1">
      <c r="A88" s="87"/>
      <c r="B88" s="87"/>
      <c r="C88" s="80" t="s">
        <v>13</v>
      </c>
      <c r="D88" s="87"/>
      <c r="E88" s="80"/>
      <c r="G88" s="63">
        <f>336000+'Balance Sheet'!C30</f>
        <v>1148000</v>
      </c>
      <c r="H88" s="63"/>
      <c r="I88" s="80"/>
    </row>
    <row r="89" spans="1:9" ht="12.75" customHeight="1" thickBot="1">
      <c r="A89" s="87"/>
      <c r="B89" s="87"/>
      <c r="C89" s="80"/>
      <c r="D89" s="87"/>
      <c r="E89" s="80"/>
      <c r="G89" s="109">
        <f>'Balance Sheet'!C29+'Balance Sheet'!C30+'Balance Sheet'!C31</f>
        <v>4311151</v>
      </c>
      <c r="H89" s="63"/>
      <c r="I89" s="80"/>
    </row>
    <row r="90" spans="1:9" ht="12.75" customHeight="1">
      <c r="A90" s="87"/>
      <c r="B90" s="87" t="s">
        <v>91</v>
      </c>
      <c r="C90" s="105" t="s">
        <v>149</v>
      </c>
      <c r="D90" s="87"/>
      <c r="E90" s="80"/>
      <c r="G90" s="63"/>
      <c r="H90" s="63"/>
      <c r="I90" s="80"/>
    </row>
    <row r="91" spans="1:9" ht="12.75" customHeight="1">
      <c r="A91" s="87"/>
      <c r="B91" s="80"/>
      <c r="C91" s="80" t="s">
        <v>12</v>
      </c>
      <c r="D91" s="87"/>
      <c r="E91" s="80"/>
      <c r="G91" s="63">
        <f>G93-G92</f>
        <v>3361262</v>
      </c>
      <c r="H91" s="63"/>
      <c r="I91" s="80"/>
    </row>
    <row r="92" spans="1:9" ht="12.75" customHeight="1">
      <c r="A92" s="87"/>
      <c r="B92" s="80"/>
      <c r="C92" s="80" t="s">
        <v>13</v>
      </c>
      <c r="D92" s="87"/>
      <c r="E92" s="80"/>
      <c r="G92" s="159">
        <v>42263</v>
      </c>
      <c r="H92" s="159"/>
      <c r="I92" s="80"/>
    </row>
    <row r="93" spans="1:9" ht="12.75" customHeight="1" thickBot="1">
      <c r="A93" s="87"/>
      <c r="B93" s="80"/>
      <c r="C93" s="80"/>
      <c r="D93" s="87"/>
      <c r="E93" s="80"/>
      <c r="G93" s="109">
        <f>'Balance Sheet'!C46+'Balance Sheet'!C47</f>
        <v>3403525</v>
      </c>
      <c r="H93" s="63"/>
      <c r="I93" s="80"/>
    </row>
    <row r="94" spans="1:9" ht="12.75" customHeight="1">
      <c r="A94" s="87"/>
      <c r="B94" s="80"/>
      <c r="C94" s="80" t="s">
        <v>160</v>
      </c>
      <c r="D94" s="87"/>
      <c r="E94" s="80"/>
      <c r="F94" s="91"/>
      <c r="G94" s="80"/>
      <c r="H94" s="80"/>
      <c r="I94" s="80"/>
    </row>
    <row r="95" spans="1:9" ht="12.75" customHeight="1">
      <c r="A95" s="87"/>
      <c r="B95" s="80"/>
      <c r="C95" s="80"/>
      <c r="D95" s="87"/>
      <c r="E95" s="103" t="s">
        <v>161</v>
      </c>
      <c r="F95" s="113"/>
      <c r="G95" s="103" t="s">
        <v>34</v>
      </c>
      <c r="H95" s="103"/>
      <c r="I95" s="80"/>
    </row>
    <row r="96" spans="1:9" ht="12.75" customHeight="1">
      <c r="A96" s="87"/>
      <c r="B96" s="80"/>
      <c r="C96" s="80"/>
      <c r="D96" s="87"/>
      <c r="E96" s="79"/>
      <c r="F96" s="113"/>
      <c r="G96" s="114" t="s">
        <v>163</v>
      </c>
      <c r="H96" s="114"/>
      <c r="I96" s="80"/>
    </row>
    <row r="97" spans="1:9" ht="12.75" customHeight="1">
      <c r="A97" s="87"/>
      <c r="B97" s="80"/>
      <c r="C97" s="80"/>
      <c r="D97" s="87"/>
      <c r="E97" s="80"/>
      <c r="F97" s="91"/>
      <c r="G97" s="112"/>
      <c r="H97" s="112"/>
      <c r="I97" s="80"/>
    </row>
    <row r="98" spans="1:9" ht="12.75" customHeight="1" thickBot="1">
      <c r="A98" s="87"/>
      <c r="B98" s="80"/>
      <c r="C98" s="80" t="s">
        <v>162</v>
      </c>
      <c r="D98" s="87"/>
      <c r="E98" s="111">
        <v>2341882</v>
      </c>
      <c r="F98" s="63"/>
      <c r="G98" s="111">
        <v>228181</v>
      </c>
      <c r="H98" s="63"/>
      <c r="I98" s="80"/>
    </row>
    <row r="99" spans="1:9" ht="12.75" customHeight="1">
      <c r="A99" s="87"/>
      <c r="B99" s="80"/>
      <c r="D99" s="87"/>
      <c r="E99" s="80"/>
      <c r="F99" s="80"/>
      <c r="G99" s="80"/>
      <c r="H99" s="80"/>
      <c r="I99" s="80"/>
    </row>
    <row r="100" spans="1:9" ht="12.75" customHeight="1">
      <c r="A100" s="103" t="s">
        <v>96</v>
      </c>
      <c r="B100" s="79" t="s">
        <v>93</v>
      </c>
      <c r="C100" s="80"/>
      <c r="D100" s="87"/>
      <c r="E100" s="80"/>
      <c r="F100" s="80"/>
      <c r="G100" s="80"/>
      <c r="H100" s="80"/>
      <c r="I100" s="80"/>
    </row>
    <row r="101" spans="1:9" s="4" customFormat="1" ht="12.75" customHeight="1">
      <c r="A101" s="229"/>
      <c r="B101" s="273" t="s">
        <v>303</v>
      </c>
      <c r="C101" s="273"/>
      <c r="D101" s="273"/>
      <c r="E101" s="273"/>
      <c r="F101" s="273"/>
      <c r="G101" s="273"/>
      <c r="H101" s="273"/>
      <c r="I101" s="256"/>
    </row>
    <row r="102" spans="1:9" s="4" customFormat="1" ht="12.75" customHeight="1">
      <c r="A102" s="229"/>
      <c r="B102" s="274"/>
      <c r="C102" s="274"/>
      <c r="D102" s="274"/>
      <c r="E102" s="274"/>
      <c r="F102" s="274"/>
      <c r="G102" s="274"/>
      <c r="H102" s="274"/>
      <c r="I102" s="202"/>
    </row>
    <row r="103" spans="1:9" s="4" customFormat="1" ht="12.75" customHeight="1">
      <c r="A103" s="229"/>
      <c r="B103" s="228"/>
      <c r="C103" s="228"/>
      <c r="D103" s="229"/>
      <c r="E103" s="228"/>
      <c r="F103" s="228"/>
      <c r="G103" s="228"/>
      <c r="H103" s="228"/>
      <c r="I103" s="228"/>
    </row>
    <row r="104" ht="12.75" customHeight="1"/>
    <row r="105" ht="0.75" customHeight="1"/>
    <row r="106" spans="1:9" ht="12.75" customHeight="1">
      <c r="A106" s="103" t="s">
        <v>98</v>
      </c>
      <c r="B106" s="79" t="s">
        <v>95</v>
      </c>
      <c r="C106" s="80"/>
      <c r="D106" s="87"/>
      <c r="E106" s="80"/>
      <c r="F106" s="80"/>
      <c r="G106" s="80"/>
      <c r="H106" s="80"/>
      <c r="I106" s="80"/>
    </row>
    <row r="107" spans="1:9" s="4" customFormat="1" ht="12.75" customHeight="1">
      <c r="A107" s="229"/>
      <c r="B107" s="273" t="s">
        <v>304</v>
      </c>
      <c r="C107" s="273"/>
      <c r="D107" s="273"/>
      <c r="E107" s="273"/>
      <c r="F107" s="273"/>
      <c r="G107" s="273"/>
      <c r="H107" s="273"/>
      <c r="I107" s="256"/>
    </row>
    <row r="108" spans="1:9" s="4" customFormat="1" ht="12.75" customHeight="1">
      <c r="A108" s="229"/>
      <c r="B108" s="274"/>
      <c r="C108" s="274"/>
      <c r="D108" s="274"/>
      <c r="E108" s="274"/>
      <c r="F108" s="274"/>
      <c r="G108" s="274"/>
      <c r="H108" s="274"/>
      <c r="I108" s="202"/>
    </row>
    <row r="109" spans="1:9" s="4" customFormat="1" ht="12.75" customHeight="1">
      <c r="A109" s="229"/>
      <c r="B109" s="202"/>
      <c r="C109" s="202"/>
      <c r="D109" s="202"/>
      <c r="E109" s="202"/>
      <c r="F109" s="202"/>
      <c r="G109" s="202"/>
      <c r="H109" s="202"/>
      <c r="I109" s="202"/>
    </row>
    <row r="110" spans="1:9" ht="12.75" customHeight="1">
      <c r="A110" s="103" t="s">
        <v>100</v>
      </c>
      <c r="B110" s="79" t="s">
        <v>97</v>
      </c>
      <c r="C110" s="80"/>
      <c r="D110" s="87"/>
      <c r="E110" s="80"/>
      <c r="F110" s="80"/>
      <c r="G110" s="80"/>
      <c r="H110" s="80"/>
      <c r="I110" s="80"/>
    </row>
    <row r="111" spans="1:9" ht="12.75" customHeight="1">
      <c r="A111" s="103"/>
      <c r="B111" s="177" t="s">
        <v>236</v>
      </c>
      <c r="C111" s="80"/>
      <c r="D111" s="87"/>
      <c r="E111" s="80"/>
      <c r="F111" s="80"/>
      <c r="G111" s="80"/>
      <c r="H111" s="80"/>
      <c r="I111" s="80"/>
    </row>
    <row r="112" spans="1:9" ht="12.75" customHeight="1">
      <c r="A112" s="103"/>
      <c r="C112" s="80"/>
      <c r="D112" s="87"/>
      <c r="E112" s="80"/>
      <c r="F112" s="80"/>
      <c r="G112" s="80"/>
      <c r="H112" s="80"/>
      <c r="I112" s="80"/>
    </row>
    <row r="113" spans="1:9" ht="12.75" customHeight="1">
      <c r="A113" s="103" t="s">
        <v>16</v>
      </c>
      <c r="B113" s="79" t="s">
        <v>99</v>
      </c>
      <c r="C113" s="80"/>
      <c r="D113" s="87"/>
      <c r="E113" s="80"/>
      <c r="F113" s="80"/>
      <c r="G113" s="80"/>
      <c r="H113" s="80"/>
      <c r="I113" s="80"/>
    </row>
    <row r="114" spans="1:9" ht="12.75" customHeight="1">
      <c r="A114" s="103"/>
      <c r="B114" s="87"/>
      <c r="C114" s="80"/>
      <c r="D114" s="265" t="s">
        <v>112</v>
      </c>
      <c r="E114" s="265"/>
      <c r="F114" s="192"/>
      <c r="G114" s="265" t="s">
        <v>110</v>
      </c>
      <c r="H114" s="265"/>
      <c r="I114" s="191"/>
    </row>
    <row r="115" spans="1:9" ht="12.75" customHeight="1">
      <c r="A115" s="103"/>
      <c r="B115" s="80"/>
      <c r="C115" s="92"/>
      <c r="D115" s="2" t="s">
        <v>150</v>
      </c>
      <c r="E115" s="2" t="s">
        <v>153</v>
      </c>
      <c r="F115" s="193"/>
      <c r="G115" s="2" t="s">
        <v>150</v>
      </c>
      <c r="H115" s="2" t="s">
        <v>153</v>
      </c>
      <c r="I115" s="2"/>
    </row>
    <row r="116" spans="1:9" ht="12.75" customHeight="1">
      <c r="A116" s="103"/>
      <c r="B116" s="80"/>
      <c r="C116" s="89"/>
      <c r="D116" s="2" t="s">
        <v>151</v>
      </c>
      <c r="E116" s="2" t="s">
        <v>154</v>
      </c>
      <c r="F116" s="193"/>
      <c r="G116" s="2" t="s">
        <v>151</v>
      </c>
      <c r="H116" s="2" t="s">
        <v>154</v>
      </c>
      <c r="I116" s="2"/>
    </row>
    <row r="117" spans="1:9" ht="12.75" customHeight="1">
      <c r="A117" s="103"/>
      <c r="B117" s="87"/>
      <c r="C117" s="80"/>
      <c r="D117" s="2" t="s">
        <v>152</v>
      </c>
      <c r="E117" s="2" t="s">
        <v>152</v>
      </c>
      <c r="F117" s="193"/>
      <c r="G117" s="2" t="s">
        <v>155</v>
      </c>
      <c r="H117" s="2" t="s">
        <v>156</v>
      </c>
      <c r="I117" s="2"/>
    </row>
    <row r="118" spans="1:9" ht="12.75" customHeight="1">
      <c r="A118" s="103"/>
      <c r="B118" s="80"/>
      <c r="C118" s="92"/>
      <c r="D118" s="194">
        <f>D35</f>
        <v>39629</v>
      </c>
      <c r="E118" s="194">
        <f>E35</f>
        <v>39263</v>
      </c>
      <c r="F118" s="195"/>
      <c r="G118" s="194">
        <f>G35</f>
        <v>39629</v>
      </c>
      <c r="H118" s="194">
        <f>H35</f>
        <v>39263</v>
      </c>
      <c r="I118" s="194"/>
    </row>
    <row r="119" spans="1:9" ht="12.75" customHeight="1">
      <c r="A119" s="103"/>
      <c r="B119" s="80"/>
      <c r="C119" s="89"/>
      <c r="D119" s="93"/>
      <c r="E119" s="93"/>
      <c r="G119" s="89"/>
      <c r="H119" s="89"/>
      <c r="I119" s="89"/>
    </row>
    <row r="120" spans="1:9" ht="12.75" customHeight="1">
      <c r="A120" s="103"/>
      <c r="B120" s="80" t="s">
        <v>325</v>
      </c>
      <c r="C120" s="92"/>
      <c r="D120" s="107">
        <f>'Consolidated IS'!D33</f>
        <v>-80902</v>
      </c>
      <c r="E120" s="107">
        <f>'Consolidated IS'!E33</f>
        <v>1077279</v>
      </c>
      <c r="F120" s="96"/>
      <c r="G120" s="107">
        <f>'Consolidated IS'!G33</f>
        <v>456202</v>
      </c>
      <c r="H120" s="107">
        <f>'Consolidated IS'!H33</f>
        <v>3530204</v>
      </c>
      <c r="I120" s="107"/>
    </row>
    <row r="121" spans="1:9" ht="12.75" customHeight="1">
      <c r="A121" s="103"/>
      <c r="B121" s="80"/>
      <c r="C121" s="89"/>
      <c r="D121" s="93"/>
      <c r="E121" s="93"/>
      <c r="G121" s="89"/>
      <c r="H121" s="89"/>
      <c r="I121" s="89"/>
    </row>
    <row r="122" spans="1:9" ht="12.75" customHeight="1">
      <c r="A122" s="103"/>
      <c r="B122" s="95" t="s">
        <v>14</v>
      </c>
      <c r="C122" s="80"/>
      <c r="D122" s="94">
        <f>Summary!C37</f>
        <v>230562907</v>
      </c>
      <c r="E122" s="94">
        <f>Summary!D37</f>
        <v>203773810</v>
      </c>
      <c r="G122" s="94">
        <f>Summary!F37</f>
        <v>230562907</v>
      </c>
      <c r="H122" s="94">
        <f>Summary!G37</f>
        <v>197753684</v>
      </c>
      <c r="I122" s="94"/>
    </row>
    <row r="123" spans="1:9" ht="12.75" customHeight="1">
      <c r="A123" s="103"/>
      <c r="B123" s="80"/>
      <c r="C123" s="80"/>
      <c r="D123" s="94"/>
      <c r="E123" s="87"/>
      <c r="G123" s="94"/>
      <c r="H123" s="80"/>
      <c r="I123" s="80"/>
    </row>
    <row r="124" spans="1:9" ht="12.75" customHeight="1">
      <c r="A124" s="103"/>
      <c r="B124" s="197" t="s">
        <v>321</v>
      </c>
      <c r="C124" s="197"/>
      <c r="D124" s="197"/>
      <c r="E124" s="87"/>
      <c r="G124" s="80"/>
      <c r="H124" s="80"/>
      <c r="I124" s="80"/>
    </row>
    <row r="125" spans="1:9" ht="12.75">
      <c r="A125" s="103"/>
      <c r="C125" s="198" t="s">
        <v>125</v>
      </c>
      <c r="D125" s="199">
        <f>Summary!C39</f>
        <v>-0.04</v>
      </c>
      <c r="E125" s="199">
        <f>Summary!D39</f>
        <v>0.53</v>
      </c>
      <c r="G125" s="199">
        <f>Summary!F39</f>
        <v>0.2</v>
      </c>
      <c r="H125" s="199">
        <f>Summary!G39</f>
        <v>1.79</v>
      </c>
      <c r="I125" s="199"/>
    </row>
    <row r="126" spans="1:9" ht="13.5" thickBot="1">
      <c r="A126" s="103"/>
      <c r="C126" s="198" t="s">
        <v>143</v>
      </c>
      <c r="D126" s="201" t="s">
        <v>36</v>
      </c>
      <c r="E126" s="201" t="s">
        <v>36</v>
      </c>
      <c r="G126" s="201" t="s">
        <v>36</v>
      </c>
      <c r="H126" s="201" t="s">
        <v>36</v>
      </c>
      <c r="I126" s="200"/>
    </row>
    <row r="127" spans="1:9" ht="12.75">
      <c r="A127" s="103"/>
      <c r="B127" s="203"/>
      <c r="C127" s="80"/>
      <c r="D127" s="99"/>
      <c r="E127" s="98"/>
      <c r="G127" s="97"/>
      <c r="H127" s="97"/>
      <c r="I127" s="100"/>
    </row>
    <row r="128" spans="1:9" ht="12.75" customHeight="1">
      <c r="A128" s="103" t="s">
        <v>218</v>
      </c>
      <c r="B128" s="79" t="s">
        <v>21</v>
      </c>
      <c r="C128" s="80"/>
      <c r="D128" s="80"/>
      <c r="E128" s="80"/>
      <c r="F128" s="228"/>
      <c r="G128" s="80"/>
      <c r="H128" s="80"/>
      <c r="I128" s="80"/>
    </row>
    <row r="129" spans="1:9" ht="12.75" customHeight="1">
      <c r="A129" s="87"/>
      <c r="B129" s="293" t="s">
        <v>275</v>
      </c>
      <c r="C129" s="293"/>
      <c r="D129" s="293"/>
      <c r="E129" s="293"/>
      <c r="F129" s="293"/>
      <c r="G129" s="293"/>
      <c r="H129" s="293"/>
      <c r="I129" s="221"/>
    </row>
    <row r="130" spans="1:9" ht="12.75" customHeight="1">
      <c r="A130" s="87"/>
      <c r="B130" s="293"/>
      <c r="C130" s="293"/>
      <c r="D130" s="293"/>
      <c r="E130" s="293"/>
      <c r="F130" s="293"/>
      <c r="G130" s="293"/>
      <c r="H130" s="293"/>
      <c r="I130" s="221"/>
    </row>
    <row r="131" spans="1:9" ht="12.75" customHeight="1">
      <c r="A131" s="87"/>
      <c r="B131" s="80"/>
      <c r="C131" s="80"/>
      <c r="D131" s="80"/>
      <c r="E131" s="80"/>
      <c r="F131" s="80"/>
      <c r="G131" s="80"/>
      <c r="H131" s="80"/>
      <c r="I131" s="80"/>
    </row>
    <row r="132" spans="1:9" ht="12.75">
      <c r="A132" s="103" t="s">
        <v>276</v>
      </c>
      <c r="B132" s="79" t="s">
        <v>17</v>
      </c>
      <c r="C132" s="80"/>
      <c r="D132" s="101"/>
      <c r="E132" s="80"/>
      <c r="F132" s="80"/>
      <c r="G132" s="80"/>
      <c r="H132" s="80"/>
      <c r="I132" s="80"/>
    </row>
    <row r="133" ht="12.75">
      <c r="B133" s="3" t="s">
        <v>305</v>
      </c>
    </row>
  </sheetData>
  <mergeCells count="31">
    <mergeCell ref="B101:H102"/>
    <mergeCell ref="B62:I62"/>
    <mergeCell ref="B55:H55"/>
    <mergeCell ref="C78:H78"/>
    <mergeCell ref="B57:H59"/>
    <mergeCell ref="B64:I64"/>
    <mergeCell ref="D114:E114"/>
    <mergeCell ref="G114:H114"/>
    <mergeCell ref="B129:H130"/>
    <mergeCell ref="B11:H15"/>
    <mergeCell ref="C74:H74"/>
    <mergeCell ref="C76:H76"/>
    <mergeCell ref="H65:I65"/>
    <mergeCell ref="G31:H31"/>
    <mergeCell ref="B54:H54"/>
    <mergeCell ref="B107:H108"/>
    <mergeCell ref="A1:H1"/>
    <mergeCell ref="A3:H3"/>
    <mergeCell ref="A4:H4"/>
    <mergeCell ref="A5:H5"/>
    <mergeCell ref="A2:H2"/>
    <mergeCell ref="A6:H6"/>
    <mergeCell ref="B7:H8"/>
    <mergeCell ref="B61:H61"/>
    <mergeCell ref="B20:H21"/>
    <mergeCell ref="B51:H51"/>
    <mergeCell ref="D31:E31"/>
    <mergeCell ref="B27:H28"/>
    <mergeCell ref="B24:H25"/>
    <mergeCell ref="B17:H17"/>
    <mergeCell ref="B40:H45"/>
  </mergeCells>
  <printOptions horizontalCentered="1"/>
  <pageMargins left="0.5" right="0.25" top="0.4" bottom="0.25" header="0.25" footer="0.17"/>
  <pageSetup horizontalDpi="300" verticalDpi="300" orientation="portrait" paperSize="9" scale="82" r:id="rId1"/>
  <rowBreaks count="2" manualBreakCount="2">
    <brk id="52"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ean hoon</cp:lastModifiedBy>
  <cp:lastPrinted>2008-08-12T03:22:20Z</cp:lastPrinted>
  <dcterms:created xsi:type="dcterms:W3CDTF">2005-02-17T14:42:07Z</dcterms:created>
  <dcterms:modified xsi:type="dcterms:W3CDTF">2008-08-27T09:44:09Z</dcterms:modified>
  <cp:category/>
  <cp:version/>
  <cp:contentType/>
  <cp:contentStatus/>
</cp:coreProperties>
</file>